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nithitha001\Downloads\"/>
    </mc:Choice>
  </mc:AlternateContent>
  <xr:revisionPtr revIDLastSave="0" documentId="13_ncr:1_{F694BB3A-2C63-4727-AF53-2F3BDF9F895D}" xr6:coauthVersionLast="47" xr6:coauthVersionMax="47" xr10:uidLastSave="{00000000-0000-0000-0000-000000000000}"/>
  <bookViews>
    <workbookView xWindow="-23148" yWindow="-108" windowWidth="23256" windowHeight="12456" tabRatio="500" xr2:uid="{00000000-000D-0000-FFFF-FFFF00000000}"/>
  </bookViews>
  <sheets>
    <sheet name="START HERE" sheetId="1" r:id="rId1"/>
    <sheet name="Raw Data" sheetId="2" r:id="rId2"/>
    <sheet name="Standardize" sheetId="3" r:id="rId3"/>
    <sheet name="K-Means Engine" sheetId="4" r:id="rId4"/>
    <sheet name="Cluster Profiles" sheetId="5" r:id="rId5"/>
    <sheet name="Visualization" sheetId="6" r:id="rId6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54" i="6" l="1"/>
  <c r="B54" i="6"/>
  <c r="A54" i="6"/>
  <c r="C53" i="6"/>
  <c r="B53" i="6"/>
  <c r="A53" i="6"/>
  <c r="C52" i="6"/>
  <c r="B52" i="6"/>
  <c r="A52" i="6"/>
  <c r="C51" i="6"/>
  <c r="B51" i="6"/>
  <c r="A51" i="6"/>
  <c r="C50" i="6"/>
  <c r="B50" i="6"/>
  <c r="A50" i="6"/>
  <c r="C49" i="6"/>
  <c r="B49" i="6"/>
  <c r="A49" i="6"/>
  <c r="C48" i="6"/>
  <c r="B48" i="6"/>
  <c r="A48" i="6"/>
  <c r="C47" i="6"/>
  <c r="B47" i="6"/>
  <c r="A47" i="6"/>
  <c r="C46" i="6"/>
  <c r="B46" i="6"/>
  <c r="A46" i="6"/>
  <c r="C45" i="6"/>
  <c r="B45" i="6"/>
  <c r="A45" i="6"/>
  <c r="C44" i="6"/>
  <c r="B44" i="6"/>
  <c r="A44" i="6"/>
  <c r="C43" i="6"/>
  <c r="B43" i="6"/>
  <c r="A43" i="6"/>
  <c r="C42" i="6"/>
  <c r="B42" i="6"/>
  <c r="A42" i="6"/>
  <c r="C41" i="6"/>
  <c r="B41" i="6"/>
  <c r="A41" i="6"/>
  <c r="C40" i="6"/>
  <c r="B40" i="6"/>
  <c r="A40" i="6"/>
  <c r="C39" i="6"/>
  <c r="B39" i="6"/>
  <c r="A39" i="6"/>
  <c r="C38" i="6"/>
  <c r="B38" i="6"/>
  <c r="A38" i="6"/>
  <c r="C37" i="6"/>
  <c r="B37" i="6"/>
  <c r="A37" i="6"/>
  <c r="C36" i="6"/>
  <c r="B36" i="6"/>
  <c r="A36" i="6"/>
  <c r="C35" i="6"/>
  <c r="B35" i="6"/>
  <c r="A35" i="6"/>
  <c r="C34" i="6"/>
  <c r="B34" i="6"/>
  <c r="A34" i="6"/>
  <c r="C33" i="6"/>
  <c r="B33" i="6"/>
  <c r="A33" i="6"/>
  <c r="C32" i="6"/>
  <c r="B32" i="6"/>
  <c r="A32" i="6"/>
  <c r="C31" i="6"/>
  <c r="B31" i="6"/>
  <c r="A31" i="6"/>
  <c r="C30" i="6"/>
  <c r="B30" i="6"/>
  <c r="A30" i="6"/>
  <c r="C29" i="6"/>
  <c r="B29" i="6"/>
  <c r="A29" i="6"/>
  <c r="C28" i="6"/>
  <c r="B28" i="6"/>
  <c r="A28" i="6"/>
  <c r="C27" i="6"/>
  <c r="B27" i="6"/>
  <c r="A27" i="6"/>
  <c r="C26" i="6"/>
  <c r="B26" i="6"/>
  <c r="A26" i="6"/>
  <c r="C25" i="6"/>
  <c r="B25" i="6"/>
  <c r="A25" i="6"/>
  <c r="C24" i="6"/>
  <c r="B24" i="6"/>
  <c r="A24" i="6"/>
  <c r="C23" i="6"/>
  <c r="B23" i="6"/>
  <c r="A23" i="6"/>
  <c r="C22" i="6"/>
  <c r="B22" i="6"/>
  <c r="A22" i="6"/>
  <c r="C21" i="6"/>
  <c r="B21" i="6"/>
  <c r="A21" i="6"/>
  <c r="C20" i="6"/>
  <c r="B20" i="6"/>
  <c r="A20" i="6"/>
  <c r="C19" i="6"/>
  <c r="B19" i="6"/>
  <c r="A19" i="6"/>
  <c r="C18" i="6"/>
  <c r="B18" i="6"/>
  <c r="A18" i="6"/>
  <c r="C17" i="6"/>
  <c r="B17" i="6"/>
  <c r="A17" i="6"/>
  <c r="C16" i="6"/>
  <c r="B16" i="6"/>
  <c r="A16" i="6"/>
  <c r="C15" i="6"/>
  <c r="B15" i="6"/>
  <c r="A15" i="6"/>
  <c r="C14" i="6"/>
  <c r="B14" i="6"/>
  <c r="A14" i="6"/>
  <c r="C13" i="6"/>
  <c r="B13" i="6"/>
  <c r="A13" i="6"/>
  <c r="C12" i="6"/>
  <c r="B12" i="6"/>
  <c r="A12" i="6"/>
  <c r="C11" i="6"/>
  <c r="B11" i="6"/>
  <c r="A11" i="6"/>
  <c r="C10" i="6"/>
  <c r="B10" i="6"/>
  <c r="A10" i="6"/>
  <c r="C9" i="6"/>
  <c r="B9" i="6"/>
  <c r="A9" i="6"/>
  <c r="C8" i="6"/>
  <c r="B8" i="6"/>
  <c r="A8" i="6"/>
  <c r="C7" i="6"/>
  <c r="B7" i="6"/>
  <c r="A7" i="6"/>
  <c r="C6" i="6"/>
  <c r="B6" i="6"/>
  <c r="A6" i="6"/>
  <c r="C5" i="6"/>
  <c r="B5" i="6"/>
  <c r="A5" i="6"/>
  <c r="F11" i="5"/>
  <c r="F10" i="5"/>
  <c r="F9" i="5"/>
  <c r="F8" i="5"/>
  <c r="F7" i="5"/>
  <c r="F6" i="5"/>
  <c r="A54" i="3"/>
  <c r="A63" i="4" s="1"/>
  <c r="A53" i="3"/>
  <c r="A62" i="4" s="1"/>
  <c r="A52" i="3"/>
  <c r="A61" i="4" s="1"/>
  <c r="A51" i="3"/>
  <c r="A60" i="4" s="1"/>
  <c r="A50" i="3"/>
  <c r="A59" i="4" s="1"/>
  <c r="A49" i="3"/>
  <c r="A58" i="4" s="1"/>
  <c r="A48" i="3"/>
  <c r="A57" i="4" s="1"/>
  <c r="A47" i="3"/>
  <c r="A56" i="4" s="1"/>
  <c r="A46" i="3"/>
  <c r="A55" i="4" s="1"/>
  <c r="A45" i="3"/>
  <c r="A54" i="4" s="1"/>
  <c r="A44" i="3"/>
  <c r="A53" i="4" s="1"/>
  <c r="A43" i="3"/>
  <c r="A52" i="4" s="1"/>
  <c r="A42" i="3"/>
  <c r="A51" i="4" s="1"/>
  <c r="A41" i="3"/>
  <c r="A50" i="4" s="1"/>
  <c r="A40" i="3"/>
  <c r="A49" i="4" s="1"/>
  <c r="A39" i="3"/>
  <c r="A48" i="4" s="1"/>
  <c r="A38" i="3"/>
  <c r="A47" i="4" s="1"/>
  <c r="A37" i="3"/>
  <c r="A46" i="4" s="1"/>
  <c r="A36" i="3"/>
  <c r="A45" i="4" s="1"/>
  <c r="A35" i="3"/>
  <c r="A44" i="4" s="1"/>
  <c r="A34" i="3"/>
  <c r="A43" i="4" s="1"/>
  <c r="A33" i="3"/>
  <c r="A42" i="4" s="1"/>
  <c r="A32" i="3"/>
  <c r="A41" i="4" s="1"/>
  <c r="A31" i="3"/>
  <c r="A40" i="4" s="1"/>
  <c r="A30" i="3"/>
  <c r="A39" i="4" s="1"/>
  <c r="A29" i="3"/>
  <c r="A38" i="4" s="1"/>
  <c r="A28" i="3"/>
  <c r="A37" i="4" s="1"/>
  <c r="A27" i="3"/>
  <c r="A36" i="4" s="1"/>
  <c r="A26" i="3"/>
  <c r="A35" i="4" s="1"/>
  <c r="A25" i="3"/>
  <c r="A34" i="4" s="1"/>
  <c r="A24" i="3"/>
  <c r="A33" i="4" s="1"/>
  <c r="A23" i="3"/>
  <c r="A32" i="4" s="1"/>
  <c r="A22" i="3"/>
  <c r="A31" i="4" s="1"/>
  <c r="A21" i="3"/>
  <c r="A30" i="4" s="1"/>
  <c r="A20" i="3"/>
  <c r="A29" i="4" s="1"/>
  <c r="A19" i="3"/>
  <c r="A28" i="4" s="1"/>
  <c r="A18" i="3"/>
  <c r="A27" i="4" s="1"/>
  <c r="A17" i="3"/>
  <c r="A26" i="4" s="1"/>
  <c r="A16" i="3"/>
  <c r="A25" i="4" s="1"/>
  <c r="A15" i="3"/>
  <c r="A24" i="4" s="1"/>
  <c r="A14" i="3"/>
  <c r="A23" i="4" s="1"/>
  <c r="A13" i="3"/>
  <c r="A22" i="4" s="1"/>
  <c r="A12" i="3"/>
  <c r="A21" i="4" s="1"/>
  <c r="A11" i="3"/>
  <c r="A20" i="4" s="1"/>
  <c r="A10" i="3"/>
  <c r="A19" i="4" s="1"/>
  <c r="A9" i="3"/>
  <c r="A18" i="4" s="1"/>
  <c r="A8" i="3"/>
  <c r="A17" i="4" s="1"/>
  <c r="A7" i="3"/>
  <c r="A16" i="4" s="1"/>
  <c r="A6" i="3"/>
  <c r="A15" i="4" s="1"/>
  <c r="A5" i="3"/>
  <c r="A14" i="4" s="1"/>
  <c r="G59" i="2"/>
  <c r="F59" i="2"/>
  <c r="F60" i="2" s="1"/>
  <c r="E59" i="2"/>
  <c r="E60" i="2" s="1"/>
  <c r="D59" i="2"/>
  <c r="C59" i="2"/>
  <c r="B59" i="2"/>
  <c r="G58" i="2"/>
  <c r="G60" i="2" s="1"/>
  <c r="F58" i="2"/>
  <c r="E58" i="2"/>
  <c r="D58" i="2"/>
  <c r="D60" i="2" s="1"/>
  <c r="C58" i="2"/>
  <c r="C60" i="2" s="1"/>
  <c r="B58" i="2"/>
  <c r="B60" i="2" s="1"/>
  <c r="G57" i="2"/>
  <c r="G42" i="3" s="1"/>
  <c r="G51" i="4" s="1"/>
  <c r="F57" i="2"/>
  <c r="F10" i="3" s="1"/>
  <c r="F19" i="4" s="1"/>
  <c r="E57" i="2"/>
  <c r="E7" i="3" s="1"/>
  <c r="E16" i="4" s="1"/>
  <c r="D57" i="2"/>
  <c r="D40" i="3" s="1"/>
  <c r="D49" i="4" s="1"/>
  <c r="C57" i="2"/>
  <c r="C7" i="3" s="1"/>
  <c r="C16" i="4" s="1"/>
  <c r="B57" i="2"/>
  <c r="B35" i="3" s="1"/>
  <c r="B44" i="4" s="1"/>
  <c r="G56" i="2"/>
  <c r="G54" i="3" s="1"/>
  <c r="G63" i="4" s="1"/>
  <c r="F56" i="2"/>
  <c r="F54" i="3" s="1"/>
  <c r="F63" i="4" s="1"/>
  <c r="E56" i="2"/>
  <c r="E54" i="3" s="1"/>
  <c r="E63" i="4" s="1"/>
  <c r="D56" i="2"/>
  <c r="D54" i="3" s="1"/>
  <c r="D63" i="4" s="1"/>
  <c r="C56" i="2"/>
  <c r="C54" i="3" s="1"/>
  <c r="C63" i="4" s="1"/>
  <c r="B56" i="2"/>
  <c r="B47" i="3" s="1"/>
  <c r="B56" i="4" s="1"/>
  <c r="D5" i="3" l="1"/>
  <c r="C12" i="3"/>
  <c r="C21" i="4" s="1"/>
  <c r="F15" i="3"/>
  <c r="F24" i="4" s="1"/>
  <c r="D17" i="3"/>
  <c r="D26" i="4" s="1"/>
  <c r="B19" i="3"/>
  <c r="B28" i="4" s="1"/>
  <c r="G20" i="3"/>
  <c r="G29" i="4" s="1"/>
  <c r="E22" i="3"/>
  <c r="E31" i="4" s="1"/>
  <c r="D24" i="3"/>
  <c r="D33" i="4" s="1"/>
  <c r="C26" i="3"/>
  <c r="C35" i="4" s="1"/>
  <c r="B28" i="3"/>
  <c r="B37" i="4" s="1"/>
  <c r="B30" i="3"/>
  <c r="B39" i="4" s="1"/>
  <c r="B32" i="3"/>
  <c r="B41" i="4" s="1"/>
  <c r="D37" i="3"/>
  <c r="D46" i="4" s="1"/>
  <c r="C40" i="3"/>
  <c r="C49" i="4" s="1"/>
  <c r="F42" i="3"/>
  <c r="F51" i="4" s="1"/>
  <c r="E45" i="3"/>
  <c r="E54" i="4" s="1"/>
  <c r="G47" i="3"/>
  <c r="G56" i="4" s="1"/>
  <c r="G50" i="3"/>
  <c r="G59" i="4" s="1"/>
  <c r="B53" i="3"/>
  <c r="B62" i="4" s="1"/>
  <c r="F5" i="3"/>
  <c r="D7" i="3"/>
  <c r="D16" i="4" s="1"/>
  <c r="B9" i="3"/>
  <c r="B18" i="4" s="1"/>
  <c r="G10" i="3"/>
  <c r="G19" i="4" s="1"/>
  <c r="E12" i="3"/>
  <c r="E21" i="4" s="1"/>
  <c r="C14" i="3"/>
  <c r="C23" i="4" s="1"/>
  <c r="F17" i="3"/>
  <c r="F26" i="4" s="1"/>
  <c r="D19" i="3"/>
  <c r="D28" i="4" s="1"/>
  <c r="B21" i="3"/>
  <c r="B30" i="4" s="1"/>
  <c r="G22" i="3"/>
  <c r="G31" i="4" s="1"/>
  <c r="F24" i="3"/>
  <c r="F33" i="4" s="1"/>
  <c r="E26" i="3"/>
  <c r="E35" i="4" s="1"/>
  <c r="D28" i="3"/>
  <c r="D37" i="4" s="1"/>
  <c r="D30" i="3"/>
  <c r="D39" i="4" s="1"/>
  <c r="D32" i="3"/>
  <c r="D41" i="4" s="1"/>
  <c r="C35" i="3"/>
  <c r="C44" i="4" s="1"/>
  <c r="F37" i="3"/>
  <c r="F46" i="4" s="1"/>
  <c r="E40" i="3"/>
  <c r="E49" i="4" s="1"/>
  <c r="G45" i="3"/>
  <c r="G54" i="4" s="1"/>
  <c r="G48" i="3"/>
  <c r="G57" i="4" s="1"/>
  <c r="B51" i="3"/>
  <c r="B60" i="4" s="1"/>
  <c r="B54" i="3"/>
  <c r="B63" i="4" s="1"/>
  <c r="B7" i="3"/>
  <c r="B16" i="4" s="1"/>
  <c r="C9" i="3"/>
  <c r="C18" i="4" s="1"/>
  <c r="F12" i="3"/>
  <c r="F21" i="4" s="1"/>
  <c r="D14" i="3"/>
  <c r="D23" i="4" s="1"/>
  <c r="B16" i="3"/>
  <c r="B25" i="4" s="1"/>
  <c r="G17" i="3"/>
  <c r="G26" i="4" s="1"/>
  <c r="E19" i="3"/>
  <c r="E28" i="4" s="1"/>
  <c r="C21" i="3"/>
  <c r="C30" i="4" s="1"/>
  <c r="G24" i="3"/>
  <c r="G33" i="4" s="1"/>
  <c r="F26" i="3"/>
  <c r="F35" i="4" s="1"/>
  <c r="E28" i="3"/>
  <c r="E37" i="4" s="1"/>
  <c r="E30" i="3"/>
  <c r="E39" i="4" s="1"/>
  <c r="E32" i="3"/>
  <c r="E41" i="4" s="1"/>
  <c r="D35" i="3"/>
  <c r="D44" i="4" s="1"/>
  <c r="F40" i="3"/>
  <c r="F49" i="4" s="1"/>
  <c r="F43" i="3"/>
  <c r="F52" i="4" s="1"/>
  <c r="C51" i="3"/>
  <c r="C60" i="4" s="1"/>
  <c r="B14" i="3"/>
  <c r="B23" i="4" s="1"/>
  <c r="E17" i="3"/>
  <c r="E26" i="4" s="1"/>
  <c r="C19" i="3"/>
  <c r="C28" i="4" s="1"/>
  <c r="F22" i="3"/>
  <c r="F31" i="4" s="1"/>
  <c r="D26" i="3"/>
  <c r="D35" i="4" s="1"/>
  <c r="C30" i="3"/>
  <c r="C39" i="4" s="1"/>
  <c r="C32" i="3"/>
  <c r="C41" i="4" s="1"/>
  <c r="F45" i="3"/>
  <c r="F54" i="4" s="1"/>
  <c r="G5" i="3"/>
  <c r="C45" i="3"/>
  <c r="C54" i="4" s="1"/>
  <c r="C33" i="3"/>
  <c r="C42" i="4" s="1"/>
  <c r="C50" i="3"/>
  <c r="C59" i="4" s="1"/>
  <c r="C38" i="3"/>
  <c r="C47" i="4" s="1"/>
  <c r="C43" i="3"/>
  <c r="C52" i="4" s="1"/>
  <c r="C48" i="3"/>
  <c r="C57" i="4" s="1"/>
  <c r="C36" i="3"/>
  <c r="C45" i="4" s="1"/>
  <c r="C53" i="3"/>
  <c r="C62" i="4" s="1"/>
  <c r="C41" i="3"/>
  <c r="C50" i="4" s="1"/>
  <c r="C29" i="3"/>
  <c r="C38" i="4" s="1"/>
  <c r="F7" i="3"/>
  <c r="F16" i="4" s="1"/>
  <c r="D9" i="3"/>
  <c r="D18" i="4" s="1"/>
  <c r="B11" i="3"/>
  <c r="B20" i="4" s="1"/>
  <c r="G12" i="3"/>
  <c r="G21" i="4" s="1"/>
  <c r="E14" i="3"/>
  <c r="E23" i="4" s="1"/>
  <c r="C16" i="3"/>
  <c r="C25" i="4" s="1"/>
  <c r="F19" i="3"/>
  <c r="F28" i="4" s="1"/>
  <c r="D21" i="3"/>
  <c r="D30" i="4" s="1"/>
  <c r="B23" i="3"/>
  <c r="B32" i="4" s="1"/>
  <c r="G26" i="3"/>
  <c r="G35" i="4" s="1"/>
  <c r="F28" i="3"/>
  <c r="F37" i="4" s="1"/>
  <c r="F30" i="3"/>
  <c r="F39" i="4" s="1"/>
  <c r="E35" i="3"/>
  <c r="E44" i="4" s="1"/>
  <c r="E38" i="3"/>
  <c r="E47" i="4" s="1"/>
  <c r="G40" i="3"/>
  <c r="G49" i="4" s="1"/>
  <c r="G43" i="3"/>
  <c r="G52" i="4" s="1"/>
  <c r="B46" i="3"/>
  <c r="B55" i="4" s="1"/>
  <c r="B49" i="3"/>
  <c r="B58" i="4" s="1"/>
  <c r="D51" i="3"/>
  <c r="D60" i="4" s="1"/>
  <c r="D12" i="3"/>
  <c r="D21" i="4" s="1"/>
  <c r="E37" i="3"/>
  <c r="E46" i="4" s="1"/>
  <c r="D50" i="3"/>
  <c r="D59" i="4" s="1"/>
  <c r="D38" i="3"/>
  <c r="D47" i="4" s="1"/>
  <c r="D43" i="3"/>
  <c r="D52" i="4" s="1"/>
  <c r="D31" i="3"/>
  <c r="D48" i="3"/>
  <c r="D57" i="4" s="1"/>
  <c r="D36" i="3"/>
  <c r="D45" i="4" s="1"/>
  <c r="D53" i="3"/>
  <c r="D62" i="4" s="1"/>
  <c r="D41" i="3"/>
  <c r="D50" i="4" s="1"/>
  <c r="D46" i="3"/>
  <c r="D55" i="4" s="1"/>
  <c r="D34" i="3"/>
  <c r="D43" i="4" s="1"/>
  <c r="B6" i="3"/>
  <c r="B15" i="4" s="1"/>
  <c r="G7" i="3"/>
  <c r="G16" i="4" s="1"/>
  <c r="E9" i="3"/>
  <c r="E18" i="4" s="1"/>
  <c r="C11" i="3"/>
  <c r="C20" i="4" s="1"/>
  <c r="F14" i="3"/>
  <c r="F23" i="4" s="1"/>
  <c r="D16" i="3"/>
  <c r="D25" i="4" s="1"/>
  <c r="B18" i="3"/>
  <c r="G19" i="3"/>
  <c r="G28" i="4" s="1"/>
  <c r="E21" i="3"/>
  <c r="E30" i="4" s="1"/>
  <c r="C23" i="3"/>
  <c r="C32" i="4" s="1"/>
  <c r="B25" i="3"/>
  <c r="B34" i="4" s="1"/>
  <c r="G28" i="3"/>
  <c r="G37" i="4" s="1"/>
  <c r="G30" i="3"/>
  <c r="G39" i="4" s="1"/>
  <c r="D33" i="3"/>
  <c r="D42" i="4" s="1"/>
  <c r="F35" i="3"/>
  <c r="F44" i="4" s="1"/>
  <c r="F38" i="3"/>
  <c r="F47" i="4" s="1"/>
  <c r="C46" i="3"/>
  <c r="C55" i="4" s="1"/>
  <c r="C49" i="3"/>
  <c r="C58" i="4" s="1"/>
  <c r="E24" i="3"/>
  <c r="E33" i="4" s="1"/>
  <c r="C28" i="3"/>
  <c r="C37" i="4" s="1"/>
  <c r="E43" i="3"/>
  <c r="E52" i="4" s="1"/>
  <c r="E31" i="3"/>
  <c r="E48" i="3"/>
  <c r="E57" i="4" s="1"/>
  <c r="E36" i="3"/>
  <c r="E45" i="4" s="1"/>
  <c r="E53" i="3"/>
  <c r="E62" i="4" s="1"/>
  <c r="E41" i="3"/>
  <c r="E50" i="4" s="1"/>
  <c r="E46" i="3"/>
  <c r="E55" i="4" s="1"/>
  <c r="E34" i="3"/>
  <c r="E43" i="4" s="1"/>
  <c r="E51" i="3"/>
  <c r="E60" i="4" s="1"/>
  <c r="E39" i="3"/>
  <c r="E48" i="4" s="1"/>
  <c r="E27" i="3"/>
  <c r="E36" i="4" s="1"/>
  <c r="C6" i="3"/>
  <c r="C15" i="4" s="1"/>
  <c r="F9" i="3"/>
  <c r="F18" i="4" s="1"/>
  <c r="D11" i="3"/>
  <c r="D20" i="4" s="1"/>
  <c r="B13" i="3"/>
  <c r="B22" i="4" s="1"/>
  <c r="G14" i="3"/>
  <c r="G23" i="4" s="1"/>
  <c r="E16" i="3"/>
  <c r="E25" i="4" s="1"/>
  <c r="C18" i="3"/>
  <c r="F21" i="3"/>
  <c r="F30" i="4" s="1"/>
  <c r="D23" i="3"/>
  <c r="D32" i="4" s="1"/>
  <c r="C25" i="3"/>
  <c r="C34" i="4" s="1"/>
  <c r="B27" i="3"/>
  <c r="B36" i="4" s="1"/>
  <c r="E33" i="3"/>
  <c r="E42" i="4" s="1"/>
  <c r="G35" i="3"/>
  <c r="G44" i="4" s="1"/>
  <c r="G38" i="3"/>
  <c r="G47" i="4" s="1"/>
  <c r="B41" i="3"/>
  <c r="B50" i="4" s="1"/>
  <c r="B44" i="3"/>
  <c r="D49" i="3"/>
  <c r="D58" i="4" s="1"/>
  <c r="C52" i="3"/>
  <c r="C61" i="4" s="1"/>
  <c r="E10" i="3"/>
  <c r="E19" i="4" s="1"/>
  <c r="E5" i="3"/>
  <c r="F48" i="3"/>
  <c r="F57" i="4" s="1"/>
  <c r="F36" i="3"/>
  <c r="F45" i="4" s="1"/>
  <c r="F53" i="3"/>
  <c r="F62" i="4" s="1"/>
  <c r="F41" i="3"/>
  <c r="F50" i="4" s="1"/>
  <c r="F29" i="3"/>
  <c r="F38" i="4" s="1"/>
  <c r="F46" i="3"/>
  <c r="F55" i="4" s="1"/>
  <c r="F34" i="3"/>
  <c r="F43" i="4" s="1"/>
  <c r="F51" i="3"/>
  <c r="F60" i="4" s="1"/>
  <c r="F39" i="3"/>
  <c r="F48" i="4" s="1"/>
  <c r="F44" i="3"/>
  <c r="F32" i="3"/>
  <c r="F41" i="4" s="1"/>
  <c r="D6" i="3"/>
  <c r="D15" i="4" s="1"/>
  <c r="B8" i="3"/>
  <c r="B17" i="4" s="1"/>
  <c r="G9" i="3"/>
  <c r="G18" i="4" s="1"/>
  <c r="E11" i="3"/>
  <c r="E20" i="4" s="1"/>
  <c r="C13" i="3"/>
  <c r="C22" i="4" s="1"/>
  <c r="F16" i="3"/>
  <c r="F25" i="4" s="1"/>
  <c r="D18" i="3"/>
  <c r="B20" i="3"/>
  <c r="B29" i="4" s="1"/>
  <c r="G21" i="3"/>
  <c r="G30" i="4" s="1"/>
  <c r="E23" i="3"/>
  <c r="E32" i="4" s="1"/>
  <c r="D25" i="3"/>
  <c r="D34" i="4" s="1"/>
  <c r="C27" i="3"/>
  <c r="C36" i="4" s="1"/>
  <c r="B29" i="3"/>
  <c r="B38" i="4" s="1"/>
  <c r="B31" i="3"/>
  <c r="F33" i="3"/>
  <c r="F42" i="4" s="1"/>
  <c r="C44" i="3"/>
  <c r="E49" i="3"/>
  <c r="E58" i="4" s="1"/>
  <c r="D52" i="3"/>
  <c r="D61" i="4" s="1"/>
  <c r="G8" i="3"/>
  <c r="G17" i="4" s="1"/>
  <c r="G15" i="3"/>
  <c r="G24" i="4" s="1"/>
  <c r="B52" i="3"/>
  <c r="B61" i="4" s="1"/>
  <c r="B40" i="3"/>
  <c r="B49" i="4" s="1"/>
  <c r="B45" i="3"/>
  <c r="B54" i="4" s="1"/>
  <c r="B33" i="3"/>
  <c r="B42" i="4" s="1"/>
  <c r="B50" i="3"/>
  <c r="B59" i="4" s="1"/>
  <c r="B38" i="3"/>
  <c r="B47" i="4" s="1"/>
  <c r="B43" i="3"/>
  <c r="B52" i="4" s="1"/>
  <c r="B48" i="3"/>
  <c r="B57" i="4" s="1"/>
  <c r="B36" i="3"/>
  <c r="B45" i="4" s="1"/>
  <c r="B24" i="3"/>
  <c r="B33" i="4" s="1"/>
  <c r="G53" i="3"/>
  <c r="G62" i="4" s="1"/>
  <c r="G41" i="3"/>
  <c r="G50" i="4" s="1"/>
  <c r="G46" i="3"/>
  <c r="G55" i="4" s="1"/>
  <c r="G34" i="3"/>
  <c r="G43" i="4" s="1"/>
  <c r="G51" i="3"/>
  <c r="G60" i="4" s="1"/>
  <c r="G39" i="3"/>
  <c r="G48" i="4" s="1"/>
  <c r="G44" i="3"/>
  <c r="G32" i="3"/>
  <c r="G41" i="4" s="1"/>
  <c r="G49" i="3"/>
  <c r="G58" i="4" s="1"/>
  <c r="G37" i="3"/>
  <c r="G46" i="4" s="1"/>
  <c r="G25" i="3"/>
  <c r="G34" i="4" s="1"/>
  <c r="E6" i="3"/>
  <c r="E15" i="4" s="1"/>
  <c r="C8" i="3"/>
  <c r="C17" i="4" s="1"/>
  <c r="F11" i="3"/>
  <c r="F20" i="4" s="1"/>
  <c r="D13" i="3"/>
  <c r="D22" i="4" s="1"/>
  <c r="B15" i="3"/>
  <c r="B24" i="4" s="1"/>
  <c r="G16" i="3"/>
  <c r="G25" i="4" s="1"/>
  <c r="E18" i="3"/>
  <c r="C20" i="3"/>
  <c r="C29" i="4" s="1"/>
  <c r="F23" i="3"/>
  <c r="F32" i="4" s="1"/>
  <c r="E25" i="3"/>
  <c r="E34" i="4" s="1"/>
  <c r="D27" i="3"/>
  <c r="D36" i="4" s="1"/>
  <c r="D29" i="3"/>
  <c r="D38" i="4" s="1"/>
  <c r="C31" i="3"/>
  <c r="G33" i="3"/>
  <c r="G42" i="4" s="1"/>
  <c r="G36" i="3"/>
  <c r="G45" i="4" s="1"/>
  <c r="B39" i="3"/>
  <c r="B48" i="4" s="1"/>
  <c r="B42" i="3"/>
  <c r="B51" i="4" s="1"/>
  <c r="D44" i="3"/>
  <c r="C47" i="3"/>
  <c r="C56" i="4" s="1"/>
  <c r="F49" i="3"/>
  <c r="F58" i="4" s="1"/>
  <c r="E52" i="3"/>
  <c r="E61" i="4" s="1"/>
  <c r="F6" i="3"/>
  <c r="F15" i="4" s="1"/>
  <c r="D8" i="3"/>
  <c r="D17" i="4" s="1"/>
  <c r="B10" i="3"/>
  <c r="B19" i="4" s="1"/>
  <c r="G11" i="3"/>
  <c r="G20" i="4" s="1"/>
  <c r="E13" i="3"/>
  <c r="E22" i="4" s="1"/>
  <c r="C15" i="3"/>
  <c r="C24" i="4" s="1"/>
  <c r="F18" i="3"/>
  <c r="D20" i="3"/>
  <c r="D29" i="4" s="1"/>
  <c r="B22" i="3"/>
  <c r="B31" i="4" s="1"/>
  <c r="G23" i="3"/>
  <c r="G32" i="4" s="1"/>
  <c r="F25" i="3"/>
  <c r="F34" i="4" s="1"/>
  <c r="F27" i="3"/>
  <c r="F36" i="4" s="1"/>
  <c r="E29" i="3"/>
  <c r="E38" i="4" s="1"/>
  <c r="F31" i="3"/>
  <c r="C39" i="3"/>
  <c r="C48" i="4" s="1"/>
  <c r="C42" i="3"/>
  <c r="C51" i="4" s="1"/>
  <c r="E44" i="3"/>
  <c r="D47" i="3"/>
  <c r="D56" i="4" s="1"/>
  <c r="F52" i="3"/>
  <c r="F61" i="4" s="1"/>
  <c r="B5" i="3"/>
  <c r="G6" i="3"/>
  <c r="G15" i="4" s="1"/>
  <c r="E8" i="3"/>
  <c r="E17" i="4" s="1"/>
  <c r="C10" i="3"/>
  <c r="C19" i="4" s="1"/>
  <c r="F13" i="3"/>
  <c r="F22" i="4" s="1"/>
  <c r="D15" i="3"/>
  <c r="D24" i="4" s="1"/>
  <c r="B17" i="3"/>
  <c r="B26" i="4" s="1"/>
  <c r="G18" i="3"/>
  <c r="E20" i="3"/>
  <c r="E29" i="4" s="1"/>
  <c r="C22" i="3"/>
  <c r="C31" i="4" s="1"/>
  <c r="G27" i="3"/>
  <c r="G36" i="4" s="1"/>
  <c r="G29" i="3"/>
  <c r="G38" i="4" s="1"/>
  <c r="G31" i="3"/>
  <c r="B34" i="3"/>
  <c r="B43" i="4" s="1"/>
  <c r="B37" i="3"/>
  <c r="B46" i="4" s="1"/>
  <c r="D39" i="3"/>
  <c r="D48" i="4" s="1"/>
  <c r="D42" i="3"/>
  <c r="D51" i="4" s="1"/>
  <c r="E47" i="3"/>
  <c r="E56" i="4" s="1"/>
  <c r="E50" i="3"/>
  <c r="E59" i="4" s="1"/>
  <c r="G52" i="3"/>
  <c r="G61" i="4" s="1"/>
  <c r="C5" i="3"/>
  <c r="F8" i="3"/>
  <c r="F17" i="4" s="1"/>
  <c r="D10" i="3"/>
  <c r="D19" i="4" s="1"/>
  <c r="B12" i="3"/>
  <c r="B21" i="4" s="1"/>
  <c r="G13" i="3"/>
  <c r="G22" i="4" s="1"/>
  <c r="E15" i="3"/>
  <c r="E24" i="4" s="1"/>
  <c r="C17" i="3"/>
  <c r="C26" i="4" s="1"/>
  <c r="F20" i="3"/>
  <c r="F29" i="4" s="1"/>
  <c r="D22" i="3"/>
  <c r="D31" i="4" s="1"/>
  <c r="C24" i="3"/>
  <c r="C33" i="4" s="1"/>
  <c r="B26" i="3"/>
  <c r="B35" i="4" s="1"/>
  <c r="C34" i="3"/>
  <c r="C43" i="4" s="1"/>
  <c r="C37" i="3"/>
  <c r="C46" i="4" s="1"/>
  <c r="E42" i="3"/>
  <c r="E51" i="4" s="1"/>
  <c r="D45" i="3"/>
  <c r="D54" i="4" s="1"/>
  <c r="F47" i="3"/>
  <c r="F56" i="4" s="1"/>
  <c r="F50" i="3"/>
  <c r="F59" i="4" s="1"/>
  <c r="E9" i="4" l="1"/>
  <c r="E53" i="4"/>
  <c r="H57" i="4"/>
  <c r="B40" i="4"/>
  <c r="B8" i="4"/>
  <c r="J31" i="4" s="1"/>
  <c r="G53" i="4"/>
  <c r="G9" i="4"/>
  <c r="E57" i="3"/>
  <c r="E14" i="4"/>
  <c r="E6" i="4"/>
  <c r="E56" i="3"/>
  <c r="E7" i="4"/>
  <c r="E27" i="4"/>
  <c r="C7" i="4"/>
  <c r="C27" i="4"/>
  <c r="H31" i="4"/>
  <c r="D53" i="4"/>
  <c r="D9" i="4"/>
  <c r="F9" i="4"/>
  <c r="F53" i="4"/>
  <c r="H15" i="4"/>
  <c r="D14" i="4"/>
  <c r="D6" i="4"/>
  <c r="D56" i="3"/>
  <c r="D57" i="3"/>
  <c r="G40" i="4"/>
  <c r="G8" i="4"/>
  <c r="B57" i="3"/>
  <c r="B14" i="4"/>
  <c r="B6" i="4"/>
  <c r="B56" i="3"/>
  <c r="H51" i="4"/>
  <c r="I49" i="4"/>
  <c r="H41" i="4"/>
  <c r="F7" i="4"/>
  <c r="F27" i="4"/>
  <c r="H39" i="4"/>
  <c r="I39" i="4"/>
  <c r="H61" i="4"/>
  <c r="I61" i="4"/>
  <c r="B9" i="4"/>
  <c r="B53" i="4"/>
  <c r="I34" i="4"/>
  <c r="H58" i="4"/>
  <c r="I50" i="4"/>
  <c r="E40" i="4"/>
  <c r="E8" i="4"/>
  <c r="H18" i="4"/>
  <c r="I18" i="4"/>
  <c r="D27" i="4"/>
  <c r="D7" i="4"/>
  <c r="C57" i="3"/>
  <c r="C14" i="4"/>
  <c r="C6" i="4"/>
  <c r="H42" i="4" s="1"/>
  <c r="C56" i="3"/>
  <c r="C40" i="4"/>
  <c r="C8" i="4"/>
  <c r="J63" i="4" s="1"/>
  <c r="F6" i="4"/>
  <c r="F56" i="3"/>
  <c r="F57" i="3"/>
  <c r="F14" i="4"/>
  <c r="G27" i="4"/>
  <c r="G7" i="4"/>
  <c r="I45" i="4"/>
  <c r="B7" i="4"/>
  <c r="I57" i="4" s="1"/>
  <c r="B27" i="4"/>
  <c r="G14" i="4"/>
  <c r="G57" i="3"/>
  <c r="G6" i="4"/>
  <c r="G56" i="3"/>
  <c r="F8" i="4"/>
  <c r="F40" i="4"/>
  <c r="C9" i="4"/>
  <c r="K39" i="4" s="1"/>
  <c r="C53" i="4"/>
  <c r="D40" i="4"/>
  <c r="D8" i="4"/>
  <c r="H16" i="4"/>
  <c r="I52" i="4"/>
  <c r="H63" i="4"/>
  <c r="H28" i="4"/>
  <c r="K30" i="4" l="1"/>
  <c r="J40" i="4"/>
  <c r="H40" i="4"/>
  <c r="L40" i="4" s="1"/>
  <c r="D31" i="6" s="1"/>
  <c r="K40" i="4"/>
  <c r="I40" i="4"/>
  <c r="J57" i="4"/>
  <c r="L57" i="4" s="1"/>
  <c r="D48" i="6" s="1"/>
  <c r="K52" i="4"/>
  <c r="K45" i="4"/>
  <c r="K50" i="4"/>
  <c r="J61" i="4"/>
  <c r="L61" i="4" s="1"/>
  <c r="D52" i="6" s="1"/>
  <c r="J39" i="4"/>
  <c r="H44" i="4"/>
  <c r="H56" i="4"/>
  <c r="J15" i="4"/>
  <c r="H52" i="4"/>
  <c r="I62" i="4"/>
  <c r="H45" i="4"/>
  <c r="I20" i="4"/>
  <c r="I25" i="4"/>
  <c r="H50" i="4"/>
  <c r="L50" i="4" s="1"/>
  <c r="D41" i="6" s="1"/>
  <c r="H34" i="4"/>
  <c r="I48" i="4"/>
  <c r="I23" i="4"/>
  <c r="H49" i="4"/>
  <c r="L49" i="4" s="1"/>
  <c r="D40" i="6" s="1"/>
  <c r="J14" i="4"/>
  <c r="H14" i="4"/>
  <c r="L14" i="4" s="1"/>
  <c r="K14" i="4"/>
  <c r="I14" i="4"/>
  <c r="I43" i="4"/>
  <c r="I46" i="4"/>
  <c r="I38" i="4"/>
  <c r="H30" i="4"/>
  <c r="I47" i="4"/>
  <c r="I26" i="4"/>
  <c r="I30" i="4"/>
  <c r="J44" i="4"/>
  <c r="J56" i="4"/>
  <c r="J18" i="4"/>
  <c r="L18" i="4" s="1"/>
  <c r="D9" i="6" s="1"/>
  <c r="K34" i="4"/>
  <c r="K49" i="4"/>
  <c r="J52" i="4"/>
  <c r="K62" i="4"/>
  <c r="J45" i="4"/>
  <c r="K20" i="4"/>
  <c r="K25" i="4"/>
  <c r="J34" i="4"/>
  <c r="K23" i="4"/>
  <c r="K46" i="4"/>
  <c r="J30" i="4"/>
  <c r="K47" i="4"/>
  <c r="K26" i="4"/>
  <c r="J50" i="4"/>
  <c r="K48" i="4"/>
  <c r="J49" i="4"/>
  <c r="K38" i="4"/>
  <c r="I28" i="4"/>
  <c r="I16" i="4"/>
  <c r="L16" i="4" s="1"/>
  <c r="D7" i="6" s="1"/>
  <c r="H62" i="4"/>
  <c r="I19" i="4"/>
  <c r="H20" i="4"/>
  <c r="H25" i="4"/>
  <c r="L25" i="4" s="1"/>
  <c r="D16" i="6" s="1"/>
  <c r="I29" i="4"/>
  <c r="I22" i="4"/>
  <c r="H48" i="4"/>
  <c r="H23" i="4"/>
  <c r="I24" i="4"/>
  <c r="I54" i="4"/>
  <c r="H43" i="4"/>
  <c r="L43" i="4" s="1"/>
  <c r="D34" i="6" s="1"/>
  <c r="H46" i="4"/>
  <c r="L46" i="4" s="1"/>
  <c r="D37" i="6" s="1"/>
  <c r="H38" i="4"/>
  <c r="I60" i="4"/>
  <c r="H47" i="4"/>
  <c r="H26" i="4"/>
  <c r="L26" i="4" s="1"/>
  <c r="D17" i="6" s="1"/>
  <c r="K43" i="4"/>
  <c r="K28" i="4"/>
  <c r="K16" i="4"/>
  <c r="J62" i="4"/>
  <c r="K19" i="4"/>
  <c r="J20" i="4"/>
  <c r="J25" i="4"/>
  <c r="K29" i="4"/>
  <c r="K22" i="4"/>
  <c r="J48" i="4"/>
  <c r="J23" i="4"/>
  <c r="K24" i="4"/>
  <c r="K54" i="4"/>
  <c r="J43" i="4"/>
  <c r="J46" i="4"/>
  <c r="J38" i="4"/>
  <c r="K60" i="4"/>
  <c r="J47" i="4"/>
  <c r="J26" i="4"/>
  <c r="H54" i="4"/>
  <c r="L54" i="4" s="1"/>
  <c r="D45" i="6" s="1"/>
  <c r="I32" i="4"/>
  <c r="I59" i="4"/>
  <c r="H60" i="4"/>
  <c r="I36" i="4"/>
  <c r="I35" i="4"/>
  <c r="L39" i="4"/>
  <c r="D30" i="6" s="1"/>
  <c r="K32" i="4"/>
  <c r="K59" i="4"/>
  <c r="K36" i="4"/>
  <c r="K35" i="4"/>
  <c r="H19" i="4"/>
  <c r="L19" i="4" s="1"/>
  <c r="D10" i="6" s="1"/>
  <c r="I33" i="4"/>
  <c r="I37" i="4"/>
  <c r="I55" i="4"/>
  <c r="H29" i="4"/>
  <c r="L29" i="4" s="1"/>
  <c r="D20" i="6" s="1"/>
  <c r="H22" i="4"/>
  <c r="I21" i="4"/>
  <c r="H24" i="4"/>
  <c r="L24" i="4" s="1"/>
  <c r="D15" i="6" s="1"/>
  <c r="J28" i="4"/>
  <c r="L28" i="4" s="1"/>
  <c r="D19" i="6" s="1"/>
  <c r="J16" i="4"/>
  <c r="J19" i="4"/>
  <c r="K33" i="4"/>
  <c r="K37" i="4"/>
  <c r="K55" i="4"/>
  <c r="J29" i="4"/>
  <c r="J22" i="4"/>
  <c r="K21" i="4"/>
  <c r="J24" i="4"/>
  <c r="J54" i="4"/>
  <c r="J60" i="4"/>
  <c r="I63" i="4"/>
  <c r="L63" i="4" s="1"/>
  <c r="D54" i="6" s="1"/>
  <c r="H37" i="4"/>
  <c r="I58" i="4"/>
  <c r="J53" i="4"/>
  <c r="H53" i="4"/>
  <c r="K53" i="4"/>
  <c r="I53" i="4"/>
  <c r="H21" i="4"/>
  <c r="I41" i="4"/>
  <c r="L41" i="4" s="1"/>
  <c r="D32" i="6" s="1"/>
  <c r="I42" i="4"/>
  <c r="H32" i="4"/>
  <c r="H59" i="4"/>
  <c r="I17" i="4"/>
  <c r="H36" i="4"/>
  <c r="L36" i="4" s="1"/>
  <c r="D27" i="6" s="1"/>
  <c r="H35" i="4"/>
  <c r="H33" i="4"/>
  <c r="H55" i="4"/>
  <c r="L55" i="4" s="1"/>
  <c r="D46" i="6" s="1"/>
  <c r="I51" i="4"/>
  <c r="K63" i="4"/>
  <c r="J33" i="4"/>
  <c r="J37" i="4"/>
  <c r="J55" i="4"/>
  <c r="K58" i="4"/>
  <c r="K44" i="4"/>
  <c r="K56" i="4"/>
  <c r="J21" i="4"/>
  <c r="K41" i="4"/>
  <c r="K51" i="4"/>
  <c r="K42" i="4"/>
  <c r="L42" i="4" s="1"/>
  <c r="D33" i="6" s="1"/>
  <c r="J32" i="4"/>
  <c r="J59" i="4"/>
  <c r="K17" i="4"/>
  <c r="J36" i="4"/>
  <c r="J35" i="4"/>
  <c r="J27" i="4"/>
  <c r="H27" i="4"/>
  <c r="K27" i="4"/>
  <c r="I27" i="4"/>
  <c r="L51" i="4"/>
  <c r="D42" i="6" s="1"/>
  <c r="I15" i="4"/>
  <c r="L15" i="4" s="1"/>
  <c r="D6" i="6" s="1"/>
  <c r="I31" i="4"/>
  <c r="L31" i="4" s="1"/>
  <c r="D22" i="6" s="1"/>
  <c r="H17" i="4"/>
  <c r="I44" i="4"/>
  <c r="I56" i="4"/>
  <c r="K18" i="4"/>
  <c r="J58" i="4"/>
  <c r="L58" i="4" s="1"/>
  <c r="D49" i="6" s="1"/>
  <c r="K61" i="4"/>
  <c r="J41" i="4"/>
  <c r="J51" i="4"/>
  <c r="K15" i="4"/>
  <c r="K31" i="4"/>
  <c r="J42" i="4"/>
  <c r="J17" i="4"/>
  <c r="K57" i="4"/>
  <c r="L34" i="4" l="1"/>
  <c r="D25" i="6" s="1"/>
  <c r="B11" i="5"/>
  <c r="F69" i="4"/>
  <c r="D5" i="6"/>
  <c r="D9" i="5"/>
  <c r="L30" i="4"/>
  <c r="D21" i="6" s="1"/>
  <c r="L22" i="4"/>
  <c r="D13" i="6" s="1"/>
  <c r="L23" i="4"/>
  <c r="D14" i="6" s="1"/>
  <c r="L27" i="4"/>
  <c r="D18" i="6" s="1"/>
  <c r="L59" i="4"/>
  <c r="D50" i="6" s="1"/>
  <c r="L32" i="4"/>
  <c r="D23" i="6" s="1"/>
  <c r="L48" i="4"/>
  <c r="D39" i="6" s="1"/>
  <c r="L45" i="4"/>
  <c r="D36" i="6" s="1"/>
  <c r="L17" i="4"/>
  <c r="D8" i="6" s="1"/>
  <c r="L21" i="4"/>
  <c r="D12" i="6" s="1"/>
  <c r="L60" i="4"/>
  <c r="D51" i="6" s="1"/>
  <c r="L52" i="4"/>
  <c r="D43" i="6" s="1"/>
  <c r="L47" i="4"/>
  <c r="D38" i="6" s="1"/>
  <c r="L20" i="4"/>
  <c r="D11" i="6" s="1"/>
  <c r="L56" i="4"/>
  <c r="D47" i="6" s="1"/>
  <c r="L44" i="4"/>
  <c r="D35" i="6" s="1"/>
  <c r="L35" i="4"/>
  <c r="D26" i="6" s="1"/>
  <c r="L38" i="4"/>
  <c r="D29" i="6" s="1"/>
  <c r="L62" i="4"/>
  <c r="D53" i="6" s="1"/>
  <c r="L33" i="4"/>
  <c r="D24" i="6" s="1"/>
  <c r="L53" i="4"/>
  <c r="D44" i="6" s="1"/>
  <c r="L37" i="4"/>
  <c r="D28" i="6" s="1"/>
  <c r="H70" i="4" l="1"/>
  <c r="B8" i="5"/>
  <c r="F68" i="4"/>
  <c r="F70" i="4"/>
  <c r="F67" i="4"/>
  <c r="B68" i="4"/>
  <c r="G69" i="4"/>
  <c r="B5" i="5"/>
  <c r="E5" i="5"/>
  <c r="B7" i="5"/>
  <c r="D69" i="4"/>
  <c r="G67" i="4"/>
  <c r="E6" i="5"/>
  <c r="C68" i="4"/>
  <c r="B9" i="5"/>
  <c r="D67" i="4"/>
  <c r="E7" i="5"/>
  <c r="C8" i="5"/>
  <c r="D70" i="4"/>
  <c r="E69" i="4"/>
  <c r="D11" i="5"/>
  <c r="B69" i="4"/>
  <c r="B10" i="5"/>
  <c r="E10" i="5"/>
  <c r="D8" i="5"/>
  <c r="B67" i="4"/>
  <c r="G70" i="4"/>
  <c r="C10" i="5"/>
  <c r="C5" i="5"/>
  <c r="G68" i="4"/>
  <c r="C7" i="5"/>
  <c r="D68" i="4"/>
  <c r="H69" i="4"/>
  <c r="B6" i="5"/>
  <c r="E70" i="4"/>
  <c r="E9" i="5"/>
  <c r="H67" i="4"/>
  <c r="B70" i="4"/>
  <c r="C6" i="5"/>
  <c r="E68" i="4"/>
  <c r="C9" i="5"/>
  <c r="E67" i="4"/>
  <c r="C70" i="4"/>
  <c r="E11" i="5"/>
  <c r="C69" i="4"/>
  <c r="D5" i="5"/>
  <c r="E8" i="5"/>
  <c r="D6" i="5"/>
  <c r="C67" i="4"/>
  <c r="C11" i="5"/>
  <c r="H68" i="4"/>
  <c r="D7" i="5"/>
  <c r="D10" i="5"/>
</calcChain>
</file>

<file path=xl/sharedStrings.xml><?xml version="1.0" encoding="utf-8"?>
<sst xmlns="http://schemas.openxmlformats.org/spreadsheetml/2006/main" count="201" uniqueCount="171">
  <si>
    <t>CLUSTER ANALYSIS IN EXCEL: A STEP-BY-STEP DEMO</t>
  </si>
  <si>
    <t>Yes, it’s possible! Here’s how to do K-Means clustering using only Excel formulas and features.</t>
  </si>
  <si>
    <t>HOW THIS WORKBOOK IS ORGANIZED</t>
  </si>
  <si>
    <t>Tab 1: START HERE (you’re reading it now)</t>
  </si>
  <si>
    <t>Tab 2: Raw Data — 50 bank customers with 6 key variables</t>
  </si>
  <si>
    <t>Tab 3: Standardize — Z-score scaling using Excel formulas</t>
  </si>
  <si>
    <t>Tab 4: K-Means Engine — The actual clustering algorithm in formulas</t>
  </si>
  <si>
    <t>Tab 5: Cluster Profiles — Average characteristics of each cluster</t>
  </si>
  <si>
    <t>Tab 6: Visualization — Charts to interpret your segments</t>
  </si>
  <si>
    <t>THE APPROACH</t>
  </si>
  <si>
    <t>We’ll use a simplified dataset: 50 customers, 6 variables, and k=4 clusters.</t>
  </si>
  <si>
    <t>Why simplified? Because in Excel, every formula is transparent. You can click on any cell</t>
  </si>
  <si>
    <t xml:space="preserve">and see exactly what the algorithm is doing. That’s the advantage over SAS or Python — </t>
  </si>
  <si>
    <t>nothing is hidden in a black box. Once you understand the mechanics here, the concept</t>
  </si>
  <si>
    <t>transfers directly to larger tools.</t>
  </si>
  <si>
    <t>THE 6 VARIABLES WE’LL USE</t>
  </si>
  <si>
    <t>1. Age — Lifecycle stage</t>
  </si>
  <si>
    <t>2. Annual_Income — Financial capacity ($)</t>
  </si>
  <si>
    <t>3. Account_Balance — Customer value ($)</t>
  </si>
  <si>
    <t>4. Monthly_Transactions — Activity level</t>
  </si>
  <si>
    <t>5. Digital_Engagement — Online + Mobile sessions per month</t>
  </si>
  <si>
    <t>6. Branch_Visits_Year — Traditional channel preference</t>
  </si>
  <si>
    <t>WHY THESE 6?</t>
  </si>
  <si>
    <t>They span multiple dimensions: demographics, financial value, activity, and channel</t>
  </si>
  <si>
    <t>preference. This is the same variable-selection logic from our class handout — we’re just</t>
  </si>
  <si>
    <t>keeping it to 6 so the Excel formulas stay manageable.</t>
  </si>
  <si>
    <t>WHAT YOU’LL LEARN</t>
  </si>
  <si>
    <t>• How to standardize data using AVERAGE() and STDEV() formulas</t>
  </si>
  <si>
    <t>• How K-Means distance calculation works (Euclidean distance via SUMPRODUCT)</t>
  </si>
  <si>
    <t>• How cluster assignment uses MIN() to find the nearest centroid</t>
  </si>
  <si>
    <t>• How centroids update using AVERAGEIF()</t>
  </si>
  <si>
    <t>• How to profile and visualize clusters using PivotTable-style AVERAGEIF formulas</t>
  </si>
  <si>
    <t>LIMITATIONS OF THE EXCEL APPROACH</t>
  </si>
  <si>
    <t>• Practical for ~50–200 rows and 4–8 variables. Beyond that, it gets unwieldy.</t>
  </si>
  <si>
    <t>• We run 3 manual iterations. Real K-Means runs until convergence (10–20+ iterations).</t>
  </si>
  <si>
    <t>• No built-in elbow method or silhouette score. You’d compare results visually.</t>
  </si>
  <si>
    <t>• For production work at your company, consider the free Analysis ToolPak add-in,</t>
  </si>
  <si>
    <t xml:space="preserve">   or Power BI (which has built-in clustering and your company likely has access).</t>
  </si>
  <si>
    <t>Ready? Head to the “Raw Data” tab to begin!</t>
  </si>
  <si>
    <t>STEP 1: Raw Customer Data (50 customers, 6 variables)</t>
  </si>
  <si>
    <t>Look at the ranges: Income is in thousands, Digital is 0–60, Branch is 0–24. We MUST standardize before clustering.</t>
  </si>
  <si>
    <t>Customer_ID</t>
  </si>
  <si>
    <t>Age</t>
  </si>
  <si>
    <t>Annual_Income</t>
  </si>
  <si>
    <t>Account_Balance</t>
  </si>
  <si>
    <t>Monthly_Transactions</t>
  </si>
  <si>
    <t>Digital_Engagement</t>
  </si>
  <si>
    <t>Branch_Visits_Year</t>
  </si>
  <si>
    <t>C-001</t>
  </si>
  <si>
    <t>C-002</t>
  </si>
  <si>
    <t>C-003</t>
  </si>
  <si>
    <t>C-004</t>
  </si>
  <si>
    <t>C-005</t>
  </si>
  <si>
    <t>C-006</t>
  </si>
  <si>
    <t>C-007</t>
  </si>
  <si>
    <t>C-008</t>
  </si>
  <si>
    <t>C-009</t>
  </si>
  <si>
    <t>C-010</t>
  </si>
  <si>
    <t>C-011</t>
  </si>
  <si>
    <t>C-012</t>
  </si>
  <si>
    <t>C-013</t>
  </si>
  <si>
    <t>C-014</t>
  </si>
  <si>
    <t>C-015</t>
  </si>
  <si>
    <t>C-016</t>
  </si>
  <si>
    <t>C-017</t>
  </si>
  <si>
    <t>C-018</t>
  </si>
  <si>
    <t>C-019</t>
  </si>
  <si>
    <t>C-020</t>
  </si>
  <si>
    <t>C-021</t>
  </si>
  <si>
    <t>C-022</t>
  </si>
  <si>
    <t>C-023</t>
  </si>
  <si>
    <t>C-024</t>
  </si>
  <si>
    <t>C-025</t>
  </si>
  <si>
    <t>C-026</t>
  </si>
  <si>
    <t>C-027</t>
  </si>
  <si>
    <t>C-028</t>
  </si>
  <si>
    <t>C-029</t>
  </si>
  <si>
    <t>C-030</t>
  </si>
  <si>
    <t>C-031</t>
  </si>
  <si>
    <t>C-032</t>
  </si>
  <si>
    <t>C-033</t>
  </si>
  <si>
    <t>C-034</t>
  </si>
  <si>
    <t>C-035</t>
  </si>
  <si>
    <t>C-036</t>
  </si>
  <si>
    <t>C-037</t>
  </si>
  <si>
    <t>C-038</t>
  </si>
  <si>
    <t>C-039</t>
  </si>
  <si>
    <t>C-040</t>
  </si>
  <si>
    <t>C-041</t>
  </si>
  <si>
    <t>C-042</t>
  </si>
  <si>
    <t>C-043</t>
  </si>
  <si>
    <t>C-044</t>
  </si>
  <si>
    <t>C-045</t>
  </si>
  <si>
    <t>C-046</t>
  </si>
  <si>
    <t>C-047</t>
  </si>
  <si>
    <t>C-048</t>
  </si>
  <si>
    <t>C-049</t>
  </si>
  <si>
    <t>C-050</t>
  </si>
  <si>
    <t>MEAN</t>
  </si>
  <si>
    <t>STDEV</t>
  </si>
  <si>
    <t>MIN</t>
  </si>
  <si>
    <t>MAX</t>
  </si>
  <si>
    <t>RANGE</t>
  </si>
  <si>
    <t>☞ Notice the RANGE row: Income spans ~222,000 while Branch_Visits spans ~24. Without standardization, Income would dominate the distance calculation entirely.</t>
  </si>
  <si>
    <t>STEP 2: Z-Score Standardization</t>
  </si>
  <si>
    <t>Formula: Z = (Value – Mean) / Std Dev.   This puts every variable on the same scale (mean=0, std=1).</t>
  </si>
  <si>
    <t>Z_Age</t>
  </si>
  <si>
    <t>Z_Income</t>
  </si>
  <si>
    <t>Z_Balance</t>
  </si>
  <si>
    <t>Z_Transactions</t>
  </si>
  <si>
    <t>Z_Digital</t>
  </si>
  <si>
    <t>Z_Branch</t>
  </si>
  <si>
    <t>VERIFY MEAN ≈ 0</t>
  </si>
  <si>
    <t>VERIFY STDEV ≈ 1</t>
  </si>
  <si>
    <t>☞ If Mean ≈ 0.000 and StDev ≈ 1.000, standardization is correct. Every variable now has equal influence on distance.</t>
  </si>
  <si>
    <t>STEP 3: K-Means Clustering (k=4, 3 Iterations)</t>
  </si>
  <si>
    <t>We manually initialize 4 centroids from the data, then iterate: (1) compute distances, (2) assign clusters, (3) update centroids. Repeat.</t>
  </si>
  <si>
    <t>INITIAL CENTROIDS (4 seed customers chosen to be diverse)</t>
  </si>
  <si>
    <t>Centroid</t>
  </si>
  <si>
    <t>C1</t>
  </si>
  <si>
    <t>C2</t>
  </si>
  <si>
    <t>C3</t>
  </si>
  <si>
    <t>C4</t>
  </si>
  <si>
    <t>ITERATION 1: Compute Distance to Each Centroid &amp; Assign</t>
  </si>
  <si>
    <t>Z_Txns</t>
  </si>
  <si>
    <t>Dist_C1</t>
  </si>
  <si>
    <t>Dist_C2</t>
  </si>
  <si>
    <t>Dist_C3</t>
  </si>
  <si>
    <t>Dist_C4</t>
  </si>
  <si>
    <t>Assigned_Cluster</t>
  </si>
  <si>
    <t>UPDATED CENTROIDS AFTER ITERATION 1 (Mean of each cluster’s members)</t>
  </si>
  <si>
    <t>Count</t>
  </si>
  <si>
    <t>STEP 4: Cluster Profiles — Who’s in Each Group?</t>
  </si>
  <si>
    <t>Using AVERAGEIF on the ORIGINAL (unstandardized) data to get interpretable profiles. This is what you’d present to a VP.</t>
  </si>
  <si>
    <t>Metric</t>
  </si>
  <si>
    <t>Cluster 1</t>
  </si>
  <si>
    <t>Cluster 2</t>
  </si>
  <si>
    <t>Cluster 3</t>
  </si>
  <si>
    <t>Cluster 4</t>
  </si>
  <si>
    <t>Overall Avg</t>
  </si>
  <si>
    <t>Customer Count</t>
  </si>
  <si>
    <t>Avg Age</t>
  </si>
  <si>
    <t>Avg Annual Income ($)</t>
  </si>
  <si>
    <t>Avg Account Balance ($)</t>
  </si>
  <si>
    <t>Avg Monthly Transactions</t>
  </si>
  <si>
    <t>Avg Digital Engagement</t>
  </si>
  <si>
    <t>Avg Branch Visits/Year</t>
  </si>
  <si>
    <t>SEGMENT NAMES (Your Turn!)</t>
  </si>
  <si>
    <t>Based on the profiles above, give each cluster a business-friendly name:</t>
  </si>
  <si>
    <t>Cluster 1:</t>
  </si>
  <si>
    <t>(type your name here)</t>
  </si>
  <si>
    <t>Cluster 2:</t>
  </si>
  <si>
    <t>Cluster 3:</t>
  </si>
  <si>
    <t>Cluster 4:</t>
  </si>
  <si>
    <t>STEP 5: Visualize Your Clusters</t>
  </si>
  <si>
    <t>Below is a data table linking cluster assignments to two key variables for scatter plotting. Select this table and insert a Scatter Chart.</t>
  </si>
  <si>
    <t>Cluster</t>
  </si>
  <si>
    <t>HOW TO CREATE THE SCATTER CHART</t>
  </si>
  <si>
    <t>1. Select columns B and C (Digital_Engagement and Branch_Visits) including header, rows 4 through 54.</t>
  </si>
  <si>
    <t>2. Go to Insert → Chart → Scatter (X Y Scatter).</t>
  </si>
  <si>
    <t>3. This gives you a basic scatter plot of Digital vs. Branch behavior.</t>
  </si>
  <si>
    <t>4. To color by cluster: You’ll need to create 4 separate data series, one per cluster.</t>
  </si>
  <si>
    <t xml:space="preserve">   • Filter the data by Cluster=1, copy those Digital &amp; Branch values to a helper area, and add as Series 1.</t>
  </si>
  <si>
    <t xml:space="preserve">   • Repeat for Clusters 2, 3, 4. Give each series a different color.</t>
  </si>
  <si>
    <t>5. Add axis labels: X = “Digital Engagement (sessions/month)”, Y = “Branch Visits (per year)”.</t>
  </si>
  <si>
    <t>6. Add a chart title: “Customer Segments: Digital vs. Traditional Engagement”.</t>
  </si>
  <si>
    <t>ALTERNATIVE (Easier): Use Conditional Formatting on column D to color-code the cluster numbers,</t>
  </si>
  <si>
    <t>then visually scan the table. The cluster column tells you which group each customer belongs to.</t>
  </si>
  <si>
    <t>PRO TIP: For even better visuals, copy this data into a free tool like Google Sheets or Power BI,</t>
  </si>
  <si>
    <t>which both support coloring scatter plot points by a category column automatically.</t>
  </si>
  <si>
    <t>Developed by Dr. Benyawarath “Yaa” Nithithanatchinnapat. Free for ethical and responsible use in both commercial and non-commercial settings.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</si>
</sst>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00000"/>
    <numFmt numFmtId="166" formatCode="0.0"/>
    <numFmt numFmtId="167" formatCode="\$#,##0"/>
  </numFmts>
  <fonts count="15" x14ac:knownFonts="1">
    <font>
      <sz val="11"/>
      <color theme="1"/>
      <name val="Calibri"/>
      <family val="2"/>
      <charset val="1"/>
    </font>
    <font>
      <sz val="11"/>
      <color rgb="FF333333"/>
      <name val="Arial"/>
      <family val="2"/>
    </font>
    <font>
      <b/>
      <sz val="18"/>
      <color rgb="FF1B3A5C"/>
      <name val="Arial"/>
      <family val="2"/>
    </font>
    <font>
      <sz val="12"/>
      <color rgb="FF2A9D8F"/>
      <name val="Arial"/>
      <family val="2"/>
    </font>
    <font>
      <b/>
      <sz val="12"/>
      <color rgb="FF1B3A5C"/>
      <name val="Arial"/>
      <family val="2"/>
    </font>
    <font>
      <b/>
      <sz val="11"/>
      <color rgb="FF2A9D8F"/>
      <name val="Arial"/>
      <family val="2"/>
    </font>
    <font>
      <b/>
      <sz val="14"/>
      <color rgb="FF1B3A5C"/>
      <name val="Arial"/>
      <family val="2"/>
    </font>
    <font>
      <i/>
      <sz val="10"/>
      <color rgb="FF666666"/>
      <name val="Arial"/>
      <family val="2"/>
    </font>
    <font>
      <b/>
      <sz val="11"/>
      <color rgb="FFFFFFFF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color rgb="FFC0392B"/>
      <name val="Arial"/>
      <family val="2"/>
    </font>
    <font>
      <b/>
      <i/>
      <sz val="10"/>
      <color rgb="FF27AE60"/>
      <name val="Arial"/>
      <family val="2"/>
    </font>
    <font>
      <b/>
      <sz val="12"/>
      <color rgb="FF2A9D8F"/>
      <name val="Arial"/>
      <family val="2"/>
    </font>
    <font>
      <i/>
      <sz val="11"/>
      <color rgb="FF0000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1B3A5C"/>
        <bgColor rgb="FF264653"/>
      </patternFill>
    </fill>
    <fill>
      <patternFill patternType="solid">
        <fgColor rgb="FFF0F5FA"/>
        <bgColor rgb="FFF5F5F5"/>
      </patternFill>
    </fill>
    <fill>
      <patternFill patternType="solid">
        <fgColor rgb="FFFFF8E7"/>
        <bgColor rgb="FFF5F5F5"/>
      </patternFill>
    </fill>
    <fill>
      <patternFill patternType="solid">
        <fgColor rgb="FF2A9D8F"/>
        <bgColor rgb="FF27AE60"/>
      </patternFill>
    </fill>
    <fill>
      <patternFill patternType="solid">
        <fgColor rgb="FFE8F8E8"/>
        <bgColor rgb="FFF0F5FA"/>
      </patternFill>
    </fill>
    <fill>
      <patternFill patternType="solid">
        <fgColor rgb="FFE76F51"/>
        <bgColor rgb="FFFF6600"/>
      </patternFill>
    </fill>
    <fill>
      <patternFill patternType="solid">
        <fgColor rgb="FFF5F5F5"/>
        <bgColor rgb="FFF0F5FA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0" fillId="0" borderId="0" xfId="0" applyFont="1"/>
    <xf numFmtId="0" fontId="9" fillId="0" borderId="0" xfId="0" applyFont="1"/>
    <xf numFmtId="0" fontId="14" fillId="4" borderId="1" xfId="0" applyFont="1" applyFill="1" applyBorder="1"/>
    <xf numFmtId="0" fontId="13" fillId="0" borderId="0" xfId="0" applyFont="1"/>
    <xf numFmtId="0" fontId="12" fillId="0" borderId="0" xfId="0" applyFont="1"/>
    <xf numFmtId="0" fontId="11" fillId="0" borderId="0" xfId="0" applyFont="1"/>
    <xf numFmtId="0" fontId="7" fillId="0" borderId="0" xfId="0" applyFont="1"/>
    <xf numFmtId="0" fontId="6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/>
    <xf numFmtId="0" fontId="9" fillId="3" borderId="1" xfId="0" applyFont="1" applyFill="1" applyBorder="1"/>
    <xf numFmtId="0" fontId="10" fillId="0" borderId="0" xfId="0" applyFont="1"/>
    <xf numFmtId="3" fontId="10" fillId="4" borderId="1" xfId="0" applyNumberFormat="1" applyFont="1" applyFill="1" applyBorder="1"/>
    <xf numFmtId="0" fontId="8" fillId="5" borderId="1" xfId="0" applyFont="1" applyFill="1" applyBorder="1" applyAlignment="1">
      <alignment horizontal="center" vertical="center" wrapText="1"/>
    </xf>
    <xf numFmtId="164" fontId="9" fillId="0" borderId="1" xfId="0" applyNumberFormat="1" applyFont="1" applyBorder="1"/>
    <xf numFmtId="164" fontId="9" fillId="3" borderId="1" xfId="0" applyNumberFormat="1" applyFont="1" applyFill="1" applyBorder="1"/>
    <xf numFmtId="165" fontId="10" fillId="6" borderId="1" xfId="0" applyNumberFormat="1" applyFont="1" applyFill="1" applyBorder="1"/>
    <xf numFmtId="0" fontId="8" fillId="7" borderId="1" xfId="0" applyFont="1" applyFill="1" applyBorder="1" applyAlignment="1">
      <alignment horizontal="center" vertical="center" wrapText="1"/>
    </xf>
    <xf numFmtId="0" fontId="10" fillId="4" borderId="0" xfId="0" applyFont="1" applyFill="1"/>
    <xf numFmtId="164" fontId="0" fillId="4" borderId="1" xfId="0" applyNumberFormat="1" applyFill="1" applyBorder="1"/>
    <xf numFmtId="2" fontId="9" fillId="3" borderId="1" xfId="0" applyNumberFormat="1" applyFont="1" applyFill="1" applyBorder="1"/>
    <xf numFmtId="0" fontId="9" fillId="3" borderId="1" xfId="0" applyFont="1" applyFill="1" applyBorder="1" applyAlignment="1">
      <alignment horizontal="center" vertical="center"/>
    </xf>
    <xf numFmtId="2" fontId="9" fillId="0" borderId="1" xfId="0" applyNumberFormat="1" applyFont="1" applyBorder="1"/>
    <xf numFmtId="0" fontId="9" fillId="4" borderId="1" xfId="0" applyFont="1" applyFill="1" applyBorder="1" applyAlignment="1">
      <alignment horizontal="center" vertical="center"/>
    </xf>
    <xf numFmtId="0" fontId="10" fillId="6" borderId="0" xfId="0" applyFont="1" applyFill="1"/>
    <xf numFmtId="164" fontId="0" fillId="6" borderId="1" xfId="0" applyNumberFormat="1" applyFill="1" applyBorder="1"/>
    <xf numFmtId="0" fontId="10" fillId="6" borderId="1" xfId="0" applyFont="1" applyFill="1" applyBorder="1"/>
    <xf numFmtId="0" fontId="10" fillId="8" borderId="1" xfId="0" applyFont="1" applyFill="1" applyBorder="1"/>
    <xf numFmtId="1" fontId="9" fillId="8" borderId="1" xfId="0" applyNumberFormat="1" applyFont="1" applyFill="1" applyBorder="1"/>
    <xf numFmtId="1" fontId="10" fillId="8" borderId="1" xfId="0" applyNumberFormat="1" applyFont="1" applyFill="1" applyBorder="1"/>
    <xf numFmtId="0" fontId="10" fillId="0" borderId="1" xfId="0" applyFont="1" applyBorder="1"/>
    <xf numFmtId="166" fontId="9" fillId="0" borderId="1" xfId="0" applyNumberFormat="1" applyFont="1" applyBorder="1"/>
    <xf numFmtId="166" fontId="10" fillId="0" borderId="1" xfId="0" applyNumberFormat="1" applyFont="1" applyBorder="1"/>
    <xf numFmtId="167" fontId="9" fillId="8" borderId="1" xfId="0" applyNumberFormat="1" applyFont="1" applyFill="1" applyBorder="1"/>
    <xf numFmtId="167" fontId="10" fillId="8" borderId="1" xfId="0" applyNumberFormat="1" applyFont="1" applyFill="1" applyBorder="1"/>
    <xf numFmtId="167" fontId="9" fillId="0" borderId="1" xfId="0" applyNumberFormat="1" applyFont="1" applyBorder="1"/>
    <xf numFmtId="167" fontId="10" fillId="0" borderId="1" xfId="0" applyNumberFormat="1" applyFont="1" applyBorder="1"/>
    <xf numFmtId="166" fontId="9" fillId="8" borderId="1" xfId="0" applyNumberFormat="1" applyFont="1" applyFill="1" applyBorder="1"/>
    <xf numFmtId="166" fontId="10" fillId="8" borderId="1" xfId="0" applyNumberFormat="1" applyFont="1" applyFill="1" applyBorder="1"/>
    <xf numFmtId="0" fontId="0" fillId="0" borderId="1" xfId="0" applyBorder="1"/>
    <xf numFmtId="0" fontId="10" fillId="0" borderId="1" xfId="0" applyFont="1" applyBorder="1" applyAlignment="1">
      <alignment horizontal="center" vertical="center"/>
    </xf>
    <xf numFmtId="0" fontId="0" fillId="3" borderId="1" xfId="0" applyFill="1" applyBorder="1"/>
    <xf numFmtId="0" fontId="10" fillId="3" borderId="1" xfId="0" applyFont="1" applyFill="1" applyBorder="1" applyAlignment="1">
      <alignment horizontal="center" vertical="center"/>
    </xf>
    <xf numFmtId="0" fontId="1" fillId="9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7AE60"/>
      <rgbColor rgb="FFCCCCCC"/>
      <rgbColor rgb="FF808080"/>
      <rgbColor rgb="FF9999FF"/>
      <rgbColor rgb="FF993366"/>
      <rgbColor rgb="FFFFF8E7"/>
      <rgbColor rgb="FFE8F8E8"/>
      <rgbColor rgb="FF660066"/>
      <rgbColor rgb="FFE76F51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0F5FA"/>
      <rgbColor rgb="FFF5F5F5"/>
      <rgbColor rgb="FFFFFF99"/>
      <rgbColor rgb="FF99CCFF"/>
      <rgbColor rgb="FFFF99CC"/>
      <rgbColor rgb="FFCC99FF"/>
      <rgbColor rgb="FFE9C46A"/>
      <rgbColor rgb="FF3366FF"/>
      <rgbColor rgb="FF33CCCC"/>
      <rgbColor rgb="FF99CC00"/>
      <rgbColor rgb="FFFFCC00"/>
      <rgbColor rgb="FFF4A261"/>
      <rgbColor rgb="FFFF6600"/>
      <rgbColor rgb="FF666666"/>
      <rgbColor rgb="FF969696"/>
      <rgbColor rgb="FF1B3A5C"/>
      <rgbColor rgb="FF2A9D8F"/>
      <rgbColor rgb="FF003300"/>
      <rgbColor rgb="FF333300"/>
      <rgbColor rgb="FFC0392B"/>
      <rgbColor rgb="FF993366"/>
      <rgbColor rgb="FF264653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B3A5C"/>
  </sheetPr>
  <dimension ref="B1:B54"/>
  <sheetViews>
    <sheetView tabSelected="1" zoomScaleNormal="100" workbookViewId="0">
      <selection activeCell="B1" sqref="B1"/>
    </sheetView>
  </sheetViews>
  <sheetFormatPr defaultColWidth="8.7109375" defaultRowHeight="15" x14ac:dyDescent="0.25"/>
  <cols>
    <col min="1" max="1" width="4" customWidth="1"/>
    <col min="2" max="2" width="96.140625" customWidth="1"/>
  </cols>
  <sheetData>
    <row r="1" spans="2:2" ht="29.25" x14ac:dyDescent="0.25">
      <c r="B1" s="49" t="s">
        <v>170</v>
      </c>
    </row>
    <row r="2" spans="2:2" x14ac:dyDescent="0.25">
      <c r="B2" s="9"/>
    </row>
    <row r="3" spans="2:2" ht="23.25" x14ac:dyDescent="0.35">
      <c r="B3" s="10" t="s">
        <v>0</v>
      </c>
    </row>
    <row r="4" spans="2:2" ht="15.75" x14ac:dyDescent="0.25">
      <c r="B4" s="11" t="s">
        <v>1</v>
      </c>
    </row>
    <row r="5" spans="2:2" x14ac:dyDescent="0.25">
      <c r="B5" s="9"/>
    </row>
    <row r="6" spans="2:2" ht="15.75" x14ac:dyDescent="0.25">
      <c r="B6" s="12" t="s">
        <v>2</v>
      </c>
    </row>
    <row r="7" spans="2:2" x14ac:dyDescent="0.25">
      <c r="B7" s="9"/>
    </row>
    <row r="8" spans="2:2" x14ac:dyDescent="0.25">
      <c r="B8" s="9" t="s">
        <v>3</v>
      </c>
    </row>
    <row r="9" spans="2:2" x14ac:dyDescent="0.25">
      <c r="B9" s="9" t="s">
        <v>4</v>
      </c>
    </row>
    <row r="10" spans="2:2" x14ac:dyDescent="0.25">
      <c r="B10" s="9" t="s">
        <v>5</v>
      </c>
    </row>
    <row r="11" spans="2:2" x14ac:dyDescent="0.25">
      <c r="B11" s="9" t="s">
        <v>6</v>
      </c>
    </row>
    <row r="12" spans="2:2" x14ac:dyDescent="0.25">
      <c r="B12" s="9" t="s">
        <v>7</v>
      </c>
    </row>
    <row r="13" spans="2:2" x14ac:dyDescent="0.25">
      <c r="B13" s="9" t="s">
        <v>8</v>
      </c>
    </row>
    <row r="14" spans="2:2" x14ac:dyDescent="0.25">
      <c r="B14" s="9"/>
    </row>
    <row r="15" spans="2:2" ht="15.75" x14ac:dyDescent="0.25">
      <c r="B15" s="12" t="s">
        <v>9</v>
      </c>
    </row>
    <row r="16" spans="2:2" x14ac:dyDescent="0.25">
      <c r="B16" s="9"/>
    </row>
    <row r="17" spans="2:2" x14ac:dyDescent="0.25">
      <c r="B17" s="9" t="s">
        <v>10</v>
      </c>
    </row>
    <row r="18" spans="2:2" x14ac:dyDescent="0.25">
      <c r="B18" s="9" t="s">
        <v>11</v>
      </c>
    </row>
    <row r="19" spans="2:2" x14ac:dyDescent="0.25">
      <c r="B19" s="9" t="s">
        <v>12</v>
      </c>
    </row>
    <row r="20" spans="2:2" x14ac:dyDescent="0.25">
      <c r="B20" s="9" t="s">
        <v>13</v>
      </c>
    </row>
    <row r="21" spans="2:2" x14ac:dyDescent="0.25">
      <c r="B21" s="9" t="s">
        <v>14</v>
      </c>
    </row>
    <row r="22" spans="2:2" x14ac:dyDescent="0.25">
      <c r="B22" s="9"/>
    </row>
    <row r="23" spans="2:2" ht="15.75" x14ac:dyDescent="0.25">
      <c r="B23" s="12" t="s">
        <v>15</v>
      </c>
    </row>
    <row r="24" spans="2:2" x14ac:dyDescent="0.25">
      <c r="B24" s="9"/>
    </row>
    <row r="25" spans="2:2" x14ac:dyDescent="0.25">
      <c r="B25" s="13" t="s">
        <v>16</v>
      </c>
    </row>
    <row r="26" spans="2:2" x14ac:dyDescent="0.25">
      <c r="B26" s="13" t="s">
        <v>17</v>
      </c>
    </row>
    <row r="27" spans="2:2" x14ac:dyDescent="0.25">
      <c r="B27" s="13" t="s">
        <v>18</v>
      </c>
    </row>
    <row r="28" spans="2:2" x14ac:dyDescent="0.25">
      <c r="B28" s="13" t="s">
        <v>19</v>
      </c>
    </row>
    <row r="29" spans="2:2" x14ac:dyDescent="0.25">
      <c r="B29" s="13" t="s">
        <v>20</v>
      </c>
    </row>
    <row r="30" spans="2:2" x14ac:dyDescent="0.25">
      <c r="B30" s="13" t="s">
        <v>21</v>
      </c>
    </row>
    <row r="31" spans="2:2" x14ac:dyDescent="0.25">
      <c r="B31" s="9"/>
    </row>
    <row r="32" spans="2:2" ht="15.75" x14ac:dyDescent="0.25">
      <c r="B32" s="12" t="s">
        <v>22</v>
      </c>
    </row>
    <row r="33" spans="2:2" x14ac:dyDescent="0.25">
      <c r="B33" s="9"/>
    </row>
    <row r="34" spans="2:2" x14ac:dyDescent="0.25">
      <c r="B34" s="9" t="s">
        <v>23</v>
      </c>
    </row>
    <row r="35" spans="2:2" x14ac:dyDescent="0.25">
      <c r="B35" s="9" t="s">
        <v>24</v>
      </c>
    </row>
    <row r="36" spans="2:2" x14ac:dyDescent="0.25">
      <c r="B36" s="9" t="s">
        <v>25</v>
      </c>
    </row>
    <row r="37" spans="2:2" x14ac:dyDescent="0.25">
      <c r="B37" s="9"/>
    </row>
    <row r="38" spans="2:2" ht="15.75" x14ac:dyDescent="0.25">
      <c r="B38" s="12" t="s">
        <v>26</v>
      </c>
    </row>
    <row r="39" spans="2:2" x14ac:dyDescent="0.25">
      <c r="B39" s="9"/>
    </row>
    <row r="40" spans="2:2" x14ac:dyDescent="0.25">
      <c r="B40" s="9" t="s">
        <v>27</v>
      </c>
    </row>
    <row r="41" spans="2:2" x14ac:dyDescent="0.25">
      <c r="B41" s="9" t="s">
        <v>28</v>
      </c>
    </row>
    <row r="42" spans="2:2" x14ac:dyDescent="0.25">
      <c r="B42" s="9" t="s">
        <v>29</v>
      </c>
    </row>
    <row r="43" spans="2:2" x14ac:dyDescent="0.25">
      <c r="B43" s="9" t="s">
        <v>30</v>
      </c>
    </row>
    <row r="44" spans="2:2" x14ac:dyDescent="0.25">
      <c r="B44" s="9" t="s">
        <v>31</v>
      </c>
    </row>
    <row r="45" spans="2:2" x14ac:dyDescent="0.25">
      <c r="B45" s="9"/>
    </row>
    <row r="46" spans="2:2" ht="15.75" x14ac:dyDescent="0.25">
      <c r="B46" s="12" t="s">
        <v>32</v>
      </c>
    </row>
    <row r="47" spans="2:2" x14ac:dyDescent="0.25">
      <c r="B47" s="9"/>
    </row>
    <row r="48" spans="2:2" x14ac:dyDescent="0.25">
      <c r="B48" s="9" t="s">
        <v>33</v>
      </c>
    </row>
    <row r="49" spans="2:2" x14ac:dyDescent="0.25">
      <c r="B49" s="9" t="s">
        <v>34</v>
      </c>
    </row>
    <row r="50" spans="2:2" x14ac:dyDescent="0.25">
      <c r="B50" s="9" t="s">
        <v>35</v>
      </c>
    </row>
    <row r="51" spans="2:2" x14ac:dyDescent="0.25">
      <c r="B51" s="9" t="s">
        <v>36</v>
      </c>
    </row>
    <row r="52" spans="2:2" x14ac:dyDescent="0.25">
      <c r="B52" s="9" t="s">
        <v>37</v>
      </c>
    </row>
    <row r="53" spans="2:2" x14ac:dyDescent="0.25">
      <c r="B53" s="9"/>
    </row>
    <row r="54" spans="2:2" ht="15.75" x14ac:dyDescent="0.25">
      <c r="B54" s="12" t="s">
        <v>38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9D8F"/>
  </sheetPr>
  <dimension ref="A1:G62"/>
  <sheetViews>
    <sheetView zoomScaleNormal="100" workbookViewId="0">
      <pane ySplit="4" topLeftCell="A5" activePane="bottomLeft" state="frozen"/>
      <selection pane="bottomLeft" activeCell="K16" sqref="K16"/>
    </sheetView>
  </sheetViews>
  <sheetFormatPr defaultColWidth="8.7109375" defaultRowHeight="15" x14ac:dyDescent="0.25"/>
  <cols>
    <col min="1" max="1" width="14" customWidth="1"/>
    <col min="2" max="2" width="8" customWidth="1"/>
    <col min="3" max="3" width="16" customWidth="1"/>
    <col min="4" max="4" width="17" customWidth="1"/>
    <col min="5" max="5" width="21" customWidth="1"/>
    <col min="6" max="6" width="20" customWidth="1"/>
    <col min="7" max="7" width="18" customWidth="1"/>
  </cols>
  <sheetData>
    <row r="1" spans="1:7" ht="18" x14ac:dyDescent="0.25">
      <c r="A1" s="8" t="s">
        <v>39</v>
      </c>
      <c r="B1" s="8"/>
      <c r="C1" s="8"/>
      <c r="D1" s="8"/>
      <c r="E1" s="8"/>
      <c r="F1" s="8"/>
      <c r="G1" s="8"/>
    </row>
    <row r="2" spans="1:7" x14ac:dyDescent="0.25">
      <c r="A2" s="7" t="s">
        <v>40</v>
      </c>
      <c r="B2" s="7"/>
      <c r="C2" s="7"/>
      <c r="D2" s="7"/>
      <c r="E2" s="7"/>
      <c r="F2" s="7"/>
      <c r="G2" s="7"/>
    </row>
    <row r="4" spans="1:7" ht="30" x14ac:dyDescent="0.25">
      <c r="A4" s="14" t="s">
        <v>41</v>
      </c>
      <c r="B4" s="14" t="s">
        <v>42</v>
      </c>
      <c r="C4" s="14" t="s">
        <v>43</v>
      </c>
      <c r="D4" s="14" t="s">
        <v>44</v>
      </c>
      <c r="E4" s="14" t="s">
        <v>45</v>
      </c>
      <c r="F4" s="14" t="s">
        <v>46</v>
      </c>
      <c r="G4" s="14" t="s">
        <v>47</v>
      </c>
    </row>
    <row r="5" spans="1:7" x14ac:dyDescent="0.25">
      <c r="A5" s="15" t="s">
        <v>48</v>
      </c>
      <c r="B5" s="15">
        <v>59</v>
      </c>
      <c r="C5" s="15">
        <v>140141</v>
      </c>
      <c r="D5" s="15">
        <v>75108</v>
      </c>
      <c r="E5" s="15">
        <v>22</v>
      </c>
      <c r="F5" s="15">
        <v>4</v>
      </c>
      <c r="G5" s="15">
        <v>7</v>
      </c>
    </row>
    <row r="6" spans="1:7" x14ac:dyDescent="0.25">
      <c r="A6" s="16" t="s">
        <v>49</v>
      </c>
      <c r="B6" s="16">
        <v>61</v>
      </c>
      <c r="C6" s="16">
        <v>109142</v>
      </c>
      <c r="D6" s="16">
        <v>61872</v>
      </c>
      <c r="E6" s="16">
        <v>5</v>
      </c>
      <c r="F6" s="16">
        <v>5</v>
      </c>
      <c r="G6" s="16">
        <v>12</v>
      </c>
    </row>
    <row r="7" spans="1:7" x14ac:dyDescent="0.25">
      <c r="A7" s="15" t="s">
        <v>50</v>
      </c>
      <c r="B7" s="15">
        <v>33</v>
      </c>
      <c r="C7" s="15">
        <v>58116</v>
      </c>
      <c r="D7" s="15">
        <v>15154</v>
      </c>
      <c r="E7" s="15">
        <v>56</v>
      </c>
      <c r="F7" s="15">
        <v>9</v>
      </c>
      <c r="G7" s="15">
        <v>5</v>
      </c>
    </row>
    <row r="8" spans="1:7" x14ac:dyDescent="0.25">
      <c r="A8" s="16" t="s">
        <v>51</v>
      </c>
      <c r="B8" s="16">
        <v>38</v>
      </c>
      <c r="C8" s="16">
        <v>61755</v>
      </c>
      <c r="D8" s="16">
        <v>7604</v>
      </c>
      <c r="E8" s="16">
        <v>42</v>
      </c>
      <c r="F8" s="16">
        <v>8</v>
      </c>
      <c r="G8" s="16">
        <v>2</v>
      </c>
    </row>
    <row r="9" spans="1:7" x14ac:dyDescent="0.25">
      <c r="A9" s="15" t="s">
        <v>52</v>
      </c>
      <c r="B9" s="15">
        <v>29</v>
      </c>
      <c r="C9" s="15">
        <v>61562</v>
      </c>
      <c r="D9" s="15">
        <v>5783</v>
      </c>
      <c r="E9" s="15">
        <v>48</v>
      </c>
      <c r="F9" s="15">
        <v>44</v>
      </c>
      <c r="G9" s="15">
        <v>1</v>
      </c>
    </row>
    <row r="10" spans="1:7" x14ac:dyDescent="0.25">
      <c r="A10" s="16" t="s">
        <v>53</v>
      </c>
      <c r="B10" s="16">
        <v>28</v>
      </c>
      <c r="C10" s="16">
        <v>63380</v>
      </c>
      <c r="D10" s="16">
        <v>5892</v>
      </c>
      <c r="E10" s="16">
        <v>53</v>
      </c>
      <c r="F10" s="16">
        <v>22</v>
      </c>
      <c r="G10" s="16">
        <v>3</v>
      </c>
    </row>
    <row r="11" spans="1:7" x14ac:dyDescent="0.25">
      <c r="A11" s="15" t="s">
        <v>54</v>
      </c>
      <c r="B11" s="15">
        <v>27</v>
      </c>
      <c r="C11" s="15">
        <v>45009</v>
      </c>
      <c r="D11" s="15">
        <v>6275</v>
      </c>
      <c r="E11" s="15">
        <v>18</v>
      </c>
      <c r="F11" s="15">
        <v>40</v>
      </c>
      <c r="G11" s="15">
        <v>2</v>
      </c>
    </row>
    <row r="12" spans="1:7" x14ac:dyDescent="0.25">
      <c r="A12" s="16" t="s">
        <v>55</v>
      </c>
      <c r="B12" s="16">
        <v>71</v>
      </c>
      <c r="C12" s="16">
        <v>77634</v>
      </c>
      <c r="D12" s="16">
        <v>38830</v>
      </c>
      <c r="E12" s="16">
        <v>12</v>
      </c>
      <c r="F12" s="16">
        <v>7</v>
      </c>
      <c r="G12" s="16">
        <v>15</v>
      </c>
    </row>
    <row r="13" spans="1:7" x14ac:dyDescent="0.25">
      <c r="A13" s="15" t="s">
        <v>56</v>
      </c>
      <c r="B13" s="15">
        <v>34</v>
      </c>
      <c r="C13" s="15">
        <v>57132</v>
      </c>
      <c r="D13" s="15">
        <v>10485</v>
      </c>
      <c r="E13" s="15">
        <v>56</v>
      </c>
      <c r="F13" s="15">
        <v>10</v>
      </c>
      <c r="G13" s="15">
        <v>5</v>
      </c>
    </row>
    <row r="14" spans="1:7" x14ac:dyDescent="0.25">
      <c r="A14" s="16" t="s">
        <v>57</v>
      </c>
      <c r="B14" s="16">
        <v>35</v>
      </c>
      <c r="C14" s="16">
        <v>37364</v>
      </c>
      <c r="D14" s="16">
        <v>11480</v>
      </c>
      <c r="E14" s="16">
        <v>48</v>
      </c>
      <c r="F14" s="16">
        <v>15</v>
      </c>
      <c r="G14" s="16">
        <v>5</v>
      </c>
    </row>
    <row r="15" spans="1:7" x14ac:dyDescent="0.25">
      <c r="A15" s="15" t="s">
        <v>58</v>
      </c>
      <c r="B15" s="15">
        <v>22</v>
      </c>
      <c r="C15" s="15">
        <v>43793</v>
      </c>
      <c r="D15" s="15">
        <v>4971</v>
      </c>
      <c r="E15" s="15">
        <v>29</v>
      </c>
      <c r="F15" s="15">
        <v>40</v>
      </c>
      <c r="G15" s="15">
        <v>2</v>
      </c>
    </row>
    <row r="16" spans="1:7" x14ac:dyDescent="0.25">
      <c r="A16" s="16" t="s">
        <v>59</v>
      </c>
      <c r="B16" s="16">
        <v>73</v>
      </c>
      <c r="C16" s="16">
        <v>91491</v>
      </c>
      <c r="D16" s="16">
        <v>60151</v>
      </c>
      <c r="E16" s="16">
        <v>15</v>
      </c>
      <c r="F16" s="16">
        <v>0</v>
      </c>
      <c r="G16" s="16">
        <v>13</v>
      </c>
    </row>
    <row r="17" spans="1:7" x14ac:dyDescent="0.25">
      <c r="A17" s="15" t="s">
        <v>60</v>
      </c>
      <c r="B17" s="15">
        <v>64</v>
      </c>
      <c r="C17" s="15">
        <v>137264</v>
      </c>
      <c r="D17" s="15">
        <v>51152</v>
      </c>
      <c r="E17" s="15">
        <v>17</v>
      </c>
      <c r="F17" s="15">
        <v>4</v>
      </c>
      <c r="G17" s="15">
        <v>9</v>
      </c>
    </row>
    <row r="18" spans="1:7" x14ac:dyDescent="0.25">
      <c r="A18" s="16" t="s">
        <v>61</v>
      </c>
      <c r="B18" s="16">
        <v>30</v>
      </c>
      <c r="C18" s="16">
        <v>55519</v>
      </c>
      <c r="D18" s="16">
        <v>8373</v>
      </c>
      <c r="E18" s="16">
        <v>28</v>
      </c>
      <c r="F18" s="16">
        <v>53</v>
      </c>
      <c r="G18" s="16">
        <v>0</v>
      </c>
    </row>
    <row r="19" spans="1:7" x14ac:dyDescent="0.25">
      <c r="A19" s="15" t="s">
        <v>62</v>
      </c>
      <c r="B19" s="15">
        <v>28</v>
      </c>
      <c r="C19" s="15">
        <v>69904</v>
      </c>
      <c r="D19" s="15">
        <v>3028</v>
      </c>
      <c r="E19" s="15">
        <v>32</v>
      </c>
      <c r="F19" s="15">
        <v>42</v>
      </c>
      <c r="G19" s="15">
        <v>1</v>
      </c>
    </row>
    <row r="20" spans="1:7" x14ac:dyDescent="0.25">
      <c r="A20" s="16" t="s">
        <v>63</v>
      </c>
      <c r="B20" s="16">
        <v>22</v>
      </c>
      <c r="C20" s="16">
        <v>48685</v>
      </c>
      <c r="D20" s="16">
        <v>2813</v>
      </c>
      <c r="E20" s="16">
        <v>42</v>
      </c>
      <c r="F20" s="16">
        <v>34</v>
      </c>
      <c r="G20" s="16">
        <v>4</v>
      </c>
    </row>
    <row r="21" spans="1:7" x14ac:dyDescent="0.25">
      <c r="A21" s="15" t="s">
        <v>64</v>
      </c>
      <c r="B21" s="15">
        <v>48</v>
      </c>
      <c r="C21" s="15">
        <v>125338</v>
      </c>
      <c r="D21" s="15">
        <v>98337</v>
      </c>
      <c r="E21" s="15">
        <v>15</v>
      </c>
      <c r="F21" s="15">
        <v>13</v>
      </c>
      <c r="G21" s="15">
        <v>15</v>
      </c>
    </row>
    <row r="22" spans="1:7" x14ac:dyDescent="0.25">
      <c r="A22" s="16" t="s">
        <v>65</v>
      </c>
      <c r="B22" s="16">
        <v>28</v>
      </c>
      <c r="C22" s="16">
        <v>53846</v>
      </c>
      <c r="D22" s="16">
        <v>11299</v>
      </c>
      <c r="E22" s="16">
        <v>54</v>
      </c>
      <c r="F22" s="16">
        <v>7</v>
      </c>
      <c r="G22" s="16">
        <v>2</v>
      </c>
    </row>
    <row r="23" spans="1:7" x14ac:dyDescent="0.25">
      <c r="A23" s="15" t="s">
        <v>66</v>
      </c>
      <c r="B23" s="15">
        <v>57</v>
      </c>
      <c r="C23" s="15">
        <v>143909</v>
      </c>
      <c r="D23" s="15">
        <v>84262</v>
      </c>
      <c r="E23" s="15">
        <v>27</v>
      </c>
      <c r="F23" s="15">
        <v>8</v>
      </c>
      <c r="G23" s="15">
        <v>10</v>
      </c>
    </row>
    <row r="24" spans="1:7" x14ac:dyDescent="0.25">
      <c r="A24" s="16" t="s">
        <v>67</v>
      </c>
      <c r="B24" s="16">
        <v>56</v>
      </c>
      <c r="C24" s="16">
        <v>113569</v>
      </c>
      <c r="D24" s="16">
        <v>124644</v>
      </c>
      <c r="E24" s="16">
        <v>28</v>
      </c>
      <c r="F24" s="16">
        <v>6</v>
      </c>
      <c r="G24" s="16">
        <v>12</v>
      </c>
    </row>
    <row r="25" spans="1:7" x14ac:dyDescent="0.25">
      <c r="A25" s="15" t="s">
        <v>68</v>
      </c>
      <c r="B25" s="15">
        <v>32</v>
      </c>
      <c r="C25" s="15">
        <v>59870</v>
      </c>
      <c r="D25" s="15">
        <v>15792</v>
      </c>
      <c r="E25" s="15">
        <v>35</v>
      </c>
      <c r="F25" s="15">
        <v>20</v>
      </c>
      <c r="G25" s="15">
        <v>7</v>
      </c>
    </row>
    <row r="26" spans="1:7" x14ac:dyDescent="0.25">
      <c r="A26" s="16" t="s">
        <v>69</v>
      </c>
      <c r="B26" s="16">
        <v>29</v>
      </c>
      <c r="C26" s="16">
        <v>66967</v>
      </c>
      <c r="D26" s="16">
        <v>5263</v>
      </c>
      <c r="E26" s="16">
        <v>30</v>
      </c>
      <c r="F26" s="16">
        <v>34</v>
      </c>
      <c r="G26" s="16">
        <v>0</v>
      </c>
    </row>
    <row r="27" spans="1:7" x14ac:dyDescent="0.25">
      <c r="A27" s="15" t="s">
        <v>70</v>
      </c>
      <c r="B27" s="15">
        <v>53</v>
      </c>
      <c r="C27" s="15">
        <v>145234</v>
      </c>
      <c r="D27" s="15">
        <v>84917</v>
      </c>
      <c r="E27" s="15">
        <v>31</v>
      </c>
      <c r="F27" s="15">
        <v>12</v>
      </c>
      <c r="G27" s="15">
        <v>15</v>
      </c>
    </row>
    <row r="28" spans="1:7" x14ac:dyDescent="0.25">
      <c r="A28" s="16" t="s">
        <v>71</v>
      </c>
      <c r="B28" s="16">
        <v>52</v>
      </c>
      <c r="C28" s="16">
        <v>216605</v>
      </c>
      <c r="D28" s="16">
        <v>93641</v>
      </c>
      <c r="E28" s="16">
        <v>18</v>
      </c>
      <c r="F28" s="16">
        <v>6</v>
      </c>
      <c r="G28" s="16">
        <v>11</v>
      </c>
    </row>
    <row r="29" spans="1:7" x14ac:dyDescent="0.25">
      <c r="A29" s="15" t="s">
        <v>72</v>
      </c>
      <c r="B29" s="15">
        <v>52</v>
      </c>
      <c r="C29" s="15">
        <v>156420</v>
      </c>
      <c r="D29" s="15">
        <v>89830</v>
      </c>
      <c r="E29" s="15">
        <v>24</v>
      </c>
      <c r="F29" s="15">
        <v>7</v>
      </c>
      <c r="G29" s="15">
        <v>3</v>
      </c>
    </row>
    <row r="30" spans="1:7" x14ac:dyDescent="0.25">
      <c r="A30" s="16" t="s">
        <v>73</v>
      </c>
      <c r="B30" s="16">
        <v>61</v>
      </c>
      <c r="C30" s="16">
        <v>105127</v>
      </c>
      <c r="D30" s="16">
        <v>59281</v>
      </c>
      <c r="E30" s="16">
        <v>8</v>
      </c>
      <c r="F30" s="16">
        <v>5</v>
      </c>
      <c r="G30" s="16">
        <v>15</v>
      </c>
    </row>
    <row r="31" spans="1:7" x14ac:dyDescent="0.25">
      <c r="A31" s="15" t="s">
        <v>74</v>
      </c>
      <c r="B31" s="15">
        <v>24</v>
      </c>
      <c r="C31" s="15">
        <v>49537</v>
      </c>
      <c r="D31" s="15">
        <v>6174</v>
      </c>
      <c r="E31" s="15">
        <v>26</v>
      </c>
      <c r="F31" s="15">
        <v>44</v>
      </c>
      <c r="G31" s="15">
        <v>2</v>
      </c>
    </row>
    <row r="32" spans="1:7" x14ac:dyDescent="0.25">
      <c r="A32" s="16" t="s">
        <v>75</v>
      </c>
      <c r="B32" s="16">
        <v>42</v>
      </c>
      <c r="C32" s="16">
        <v>62538</v>
      </c>
      <c r="D32" s="16">
        <v>3111</v>
      </c>
      <c r="E32" s="16">
        <v>33</v>
      </c>
      <c r="F32" s="16">
        <v>18</v>
      </c>
      <c r="G32" s="16">
        <v>7</v>
      </c>
    </row>
    <row r="33" spans="1:7" x14ac:dyDescent="0.25">
      <c r="A33" s="15" t="s">
        <v>76</v>
      </c>
      <c r="B33" s="15">
        <v>39</v>
      </c>
      <c r="C33" s="15">
        <v>75000</v>
      </c>
      <c r="D33" s="15">
        <v>12854</v>
      </c>
      <c r="E33" s="15">
        <v>58</v>
      </c>
      <c r="F33" s="15">
        <v>20</v>
      </c>
      <c r="G33" s="15">
        <v>7</v>
      </c>
    </row>
    <row r="34" spans="1:7" x14ac:dyDescent="0.25">
      <c r="A34" s="16" t="s">
        <v>77</v>
      </c>
      <c r="B34" s="16">
        <v>26</v>
      </c>
      <c r="C34" s="16">
        <v>55589</v>
      </c>
      <c r="D34" s="16">
        <v>3681</v>
      </c>
      <c r="E34" s="16">
        <v>35</v>
      </c>
      <c r="F34" s="16">
        <v>38</v>
      </c>
      <c r="G34" s="16">
        <v>2</v>
      </c>
    </row>
    <row r="35" spans="1:7" x14ac:dyDescent="0.25">
      <c r="A35" s="15" t="s">
        <v>78</v>
      </c>
      <c r="B35" s="15">
        <v>48</v>
      </c>
      <c r="C35" s="15">
        <v>33327</v>
      </c>
      <c r="D35" s="15">
        <v>13431</v>
      </c>
      <c r="E35" s="15">
        <v>25</v>
      </c>
      <c r="F35" s="15">
        <v>12</v>
      </c>
      <c r="G35" s="15">
        <v>9</v>
      </c>
    </row>
    <row r="36" spans="1:7" x14ac:dyDescent="0.25">
      <c r="A36" s="16" t="s">
        <v>79</v>
      </c>
      <c r="B36" s="16">
        <v>27</v>
      </c>
      <c r="C36" s="16">
        <v>37222</v>
      </c>
      <c r="D36" s="16">
        <v>3854</v>
      </c>
      <c r="E36" s="16">
        <v>44</v>
      </c>
      <c r="F36" s="16">
        <v>36</v>
      </c>
      <c r="G36" s="16">
        <v>2</v>
      </c>
    </row>
    <row r="37" spans="1:7" x14ac:dyDescent="0.25">
      <c r="A37" s="15" t="s">
        <v>80</v>
      </c>
      <c r="B37" s="15">
        <v>27</v>
      </c>
      <c r="C37" s="15">
        <v>41483</v>
      </c>
      <c r="D37" s="15">
        <v>12431</v>
      </c>
      <c r="E37" s="15">
        <v>44</v>
      </c>
      <c r="F37" s="15">
        <v>25</v>
      </c>
      <c r="G37" s="15">
        <v>2</v>
      </c>
    </row>
    <row r="38" spans="1:7" x14ac:dyDescent="0.25">
      <c r="A38" s="16" t="s">
        <v>81</v>
      </c>
      <c r="B38" s="16">
        <v>60</v>
      </c>
      <c r="C38" s="16">
        <v>105048</v>
      </c>
      <c r="D38" s="16">
        <v>39149</v>
      </c>
      <c r="E38" s="16">
        <v>15</v>
      </c>
      <c r="F38" s="16">
        <v>6</v>
      </c>
      <c r="G38" s="16">
        <v>17</v>
      </c>
    </row>
    <row r="39" spans="1:7" x14ac:dyDescent="0.25">
      <c r="A39" s="15" t="s">
        <v>82</v>
      </c>
      <c r="B39" s="15">
        <v>57</v>
      </c>
      <c r="C39" s="15">
        <v>81309</v>
      </c>
      <c r="D39" s="15">
        <v>45501</v>
      </c>
      <c r="E39" s="15">
        <v>12</v>
      </c>
      <c r="F39" s="15">
        <v>10</v>
      </c>
      <c r="G39" s="15">
        <v>15</v>
      </c>
    </row>
    <row r="40" spans="1:7" x14ac:dyDescent="0.25">
      <c r="A40" s="16" t="s">
        <v>83</v>
      </c>
      <c r="B40" s="16">
        <v>57</v>
      </c>
      <c r="C40" s="16">
        <v>106357</v>
      </c>
      <c r="D40" s="16">
        <v>97443</v>
      </c>
      <c r="E40" s="16">
        <v>22</v>
      </c>
      <c r="F40" s="16">
        <v>0</v>
      </c>
      <c r="G40" s="16">
        <v>12</v>
      </c>
    </row>
    <row r="41" spans="1:7" x14ac:dyDescent="0.25">
      <c r="A41" s="15" t="s">
        <v>84</v>
      </c>
      <c r="B41" s="15">
        <v>62</v>
      </c>
      <c r="C41" s="15">
        <v>113769</v>
      </c>
      <c r="D41" s="15">
        <v>89095</v>
      </c>
      <c r="E41" s="15">
        <v>31</v>
      </c>
      <c r="F41" s="15">
        <v>7</v>
      </c>
      <c r="G41" s="15">
        <v>9</v>
      </c>
    </row>
    <row r="42" spans="1:7" x14ac:dyDescent="0.25">
      <c r="A42" s="16" t="s">
        <v>85</v>
      </c>
      <c r="B42" s="16">
        <v>22</v>
      </c>
      <c r="C42" s="16">
        <v>37756</v>
      </c>
      <c r="D42" s="16">
        <v>5242</v>
      </c>
      <c r="E42" s="16">
        <v>25</v>
      </c>
      <c r="F42" s="16">
        <v>55</v>
      </c>
      <c r="G42" s="16">
        <v>0</v>
      </c>
    </row>
    <row r="43" spans="1:7" x14ac:dyDescent="0.25">
      <c r="A43" s="15" t="s">
        <v>86</v>
      </c>
      <c r="B43" s="15">
        <v>34</v>
      </c>
      <c r="C43" s="15">
        <v>53307</v>
      </c>
      <c r="D43" s="15">
        <v>17206</v>
      </c>
      <c r="E43" s="15">
        <v>27</v>
      </c>
      <c r="F43" s="15">
        <v>21</v>
      </c>
      <c r="G43" s="15">
        <v>6</v>
      </c>
    </row>
    <row r="44" spans="1:7" x14ac:dyDescent="0.25">
      <c r="A44" s="16" t="s">
        <v>87</v>
      </c>
      <c r="B44" s="16">
        <v>47</v>
      </c>
      <c r="C44" s="16">
        <v>148863</v>
      </c>
      <c r="D44" s="16">
        <v>82976</v>
      </c>
      <c r="E44" s="16">
        <v>20</v>
      </c>
      <c r="F44" s="16">
        <v>12</v>
      </c>
      <c r="G44" s="16">
        <v>8</v>
      </c>
    </row>
    <row r="45" spans="1:7" x14ac:dyDescent="0.25">
      <c r="A45" s="15" t="s">
        <v>88</v>
      </c>
      <c r="B45" s="15">
        <v>27</v>
      </c>
      <c r="C45" s="15">
        <v>54621</v>
      </c>
      <c r="D45" s="15">
        <v>10758</v>
      </c>
      <c r="E45" s="15">
        <v>25</v>
      </c>
      <c r="F45" s="15">
        <v>59</v>
      </c>
      <c r="G45" s="15">
        <v>0</v>
      </c>
    </row>
    <row r="46" spans="1:7" x14ac:dyDescent="0.25">
      <c r="A46" s="16" t="s">
        <v>89</v>
      </c>
      <c r="B46" s="16">
        <v>52</v>
      </c>
      <c r="C46" s="16">
        <v>152649</v>
      </c>
      <c r="D46" s="16">
        <v>85024</v>
      </c>
      <c r="E46" s="16">
        <v>20</v>
      </c>
      <c r="F46" s="16">
        <v>10</v>
      </c>
      <c r="G46" s="16">
        <v>8</v>
      </c>
    </row>
    <row r="47" spans="1:7" x14ac:dyDescent="0.25">
      <c r="A47" s="15" t="s">
        <v>90</v>
      </c>
      <c r="B47" s="15">
        <v>25</v>
      </c>
      <c r="C47" s="15">
        <v>56496</v>
      </c>
      <c r="D47" s="15">
        <v>7071</v>
      </c>
      <c r="E47" s="15">
        <v>31</v>
      </c>
      <c r="F47" s="15">
        <v>49</v>
      </c>
      <c r="G47" s="15">
        <v>2</v>
      </c>
    </row>
    <row r="48" spans="1:7" x14ac:dyDescent="0.25">
      <c r="A48" s="16" t="s">
        <v>91</v>
      </c>
      <c r="B48" s="16">
        <v>68</v>
      </c>
      <c r="C48" s="16">
        <v>100592</v>
      </c>
      <c r="D48" s="16">
        <v>38420</v>
      </c>
      <c r="E48" s="16">
        <v>12</v>
      </c>
      <c r="F48" s="16">
        <v>7</v>
      </c>
      <c r="G48" s="16">
        <v>16</v>
      </c>
    </row>
    <row r="49" spans="1:7" x14ac:dyDescent="0.25">
      <c r="A49" s="15" t="s">
        <v>92</v>
      </c>
      <c r="B49" s="15">
        <v>53</v>
      </c>
      <c r="C49" s="15">
        <v>138519</v>
      </c>
      <c r="D49" s="15">
        <v>109941</v>
      </c>
      <c r="E49" s="15">
        <v>20</v>
      </c>
      <c r="F49" s="15">
        <v>14</v>
      </c>
      <c r="G49" s="15">
        <v>9</v>
      </c>
    </row>
    <row r="50" spans="1:7" x14ac:dyDescent="0.25">
      <c r="A50" s="16" t="s">
        <v>93</v>
      </c>
      <c r="B50" s="16">
        <v>35</v>
      </c>
      <c r="C50" s="16">
        <v>62987</v>
      </c>
      <c r="D50" s="16">
        <v>14127</v>
      </c>
      <c r="E50" s="16">
        <v>54</v>
      </c>
      <c r="F50" s="16">
        <v>22</v>
      </c>
      <c r="G50" s="16">
        <v>6</v>
      </c>
    </row>
    <row r="51" spans="1:7" x14ac:dyDescent="0.25">
      <c r="A51" s="15" t="s">
        <v>94</v>
      </c>
      <c r="B51" s="15">
        <v>58</v>
      </c>
      <c r="C51" s="15">
        <v>125691</v>
      </c>
      <c r="D51" s="15">
        <v>86104</v>
      </c>
      <c r="E51" s="15">
        <v>23</v>
      </c>
      <c r="F51" s="15">
        <v>12</v>
      </c>
      <c r="G51" s="15">
        <v>12</v>
      </c>
    </row>
    <row r="52" spans="1:7" x14ac:dyDescent="0.25">
      <c r="A52" s="16" t="s">
        <v>95</v>
      </c>
      <c r="B52" s="16">
        <v>32</v>
      </c>
      <c r="C52" s="16">
        <v>72923</v>
      </c>
      <c r="D52" s="16">
        <v>4969</v>
      </c>
      <c r="E52" s="16">
        <v>30</v>
      </c>
      <c r="F52" s="16">
        <v>21</v>
      </c>
      <c r="G52" s="16">
        <v>8</v>
      </c>
    </row>
    <row r="53" spans="1:7" x14ac:dyDescent="0.25">
      <c r="A53" s="15" t="s">
        <v>96</v>
      </c>
      <c r="B53" s="15">
        <v>40</v>
      </c>
      <c r="C53" s="15">
        <v>58283</v>
      </c>
      <c r="D53" s="15">
        <v>9938</v>
      </c>
      <c r="E53" s="15">
        <v>34</v>
      </c>
      <c r="F53" s="15">
        <v>15</v>
      </c>
      <c r="G53" s="15">
        <v>3</v>
      </c>
    </row>
    <row r="54" spans="1:7" x14ac:dyDescent="0.25">
      <c r="A54" s="16" t="s">
        <v>97</v>
      </c>
      <c r="B54" s="16">
        <v>29</v>
      </c>
      <c r="C54" s="16">
        <v>46529</v>
      </c>
      <c r="D54" s="16">
        <v>3523</v>
      </c>
      <c r="E54" s="16">
        <v>34</v>
      </c>
      <c r="F54" s="16">
        <v>45</v>
      </c>
      <c r="G54" s="16">
        <v>1</v>
      </c>
    </row>
    <row r="56" spans="1:7" x14ac:dyDescent="0.25">
      <c r="A56" s="17" t="s">
        <v>98</v>
      </c>
      <c r="B56" s="18">
        <f t="shared" ref="B56:G56" si="0">AVERAGE(B5:B54)</f>
        <v>42.26</v>
      </c>
      <c r="C56" s="18">
        <f t="shared" si="0"/>
        <v>84303.42</v>
      </c>
      <c r="D56" s="18">
        <f t="shared" si="0"/>
        <v>36765.199999999997</v>
      </c>
      <c r="E56" s="18">
        <f t="shared" si="0"/>
        <v>29.86</v>
      </c>
      <c r="F56" s="18">
        <f t="shared" si="0"/>
        <v>20.260000000000002</v>
      </c>
      <c r="G56" s="18">
        <f t="shared" si="0"/>
        <v>6.78</v>
      </c>
    </row>
    <row r="57" spans="1:7" x14ac:dyDescent="0.25">
      <c r="A57" s="17" t="s">
        <v>99</v>
      </c>
      <c r="B57" s="18">
        <f t="shared" ref="B57:G57" si="1">STDEV(B5:B54)</f>
        <v>15.121021993319395</v>
      </c>
      <c r="C57" s="18">
        <f t="shared" si="1"/>
        <v>41464.938434183307</v>
      </c>
      <c r="D57" s="18">
        <f t="shared" si="1"/>
        <v>37301.571580942313</v>
      </c>
      <c r="E57" s="18">
        <f t="shared" si="1"/>
        <v>13.617230981070882</v>
      </c>
      <c r="F57" s="18">
        <f t="shared" si="1"/>
        <v>16.313022217772861</v>
      </c>
      <c r="G57" s="18">
        <f t="shared" si="1"/>
        <v>5.1081767185322686</v>
      </c>
    </row>
    <row r="58" spans="1:7" x14ac:dyDescent="0.25">
      <c r="A58" s="17" t="s">
        <v>100</v>
      </c>
      <c r="B58" s="18">
        <f t="shared" ref="B58:G58" si="2">MIN(B5:B54)</f>
        <v>22</v>
      </c>
      <c r="C58" s="18">
        <f t="shared" si="2"/>
        <v>33327</v>
      </c>
      <c r="D58" s="18">
        <f t="shared" si="2"/>
        <v>2813</v>
      </c>
      <c r="E58" s="18">
        <f t="shared" si="2"/>
        <v>5</v>
      </c>
      <c r="F58" s="18">
        <f t="shared" si="2"/>
        <v>0</v>
      </c>
      <c r="G58" s="18">
        <f t="shared" si="2"/>
        <v>0</v>
      </c>
    </row>
    <row r="59" spans="1:7" x14ac:dyDescent="0.25">
      <c r="A59" s="17" t="s">
        <v>101</v>
      </c>
      <c r="B59" s="18">
        <f t="shared" ref="B59:G59" si="3">MAX(B5:B54)</f>
        <v>73</v>
      </c>
      <c r="C59" s="18">
        <f t="shared" si="3"/>
        <v>216605</v>
      </c>
      <c r="D59" s="18">
        <f t="shared" si="3"/>
        <v>124644</v>
      </c>
      <c r="E59" s="18">
        <f t="shared" si="3"/>
        <v>58</v>
      </c>
      <c r="F59" s="18">
        <f t="shared" si="3"/>
        <v>59</v>
      </c>
      <c r="G59" s="18">
        <f t="shared" si="3"/>
        <v>17</v>
      </c>
    </row>
    <row r="60" spans="1:7" x14ac:dyDescent="0.25">
      <c r="A60" s="17" t="s">
        <v>102</v>
      </c>
      <c r="B60" s="18">
        <f t="shared" ref="B60:G60" si="4">B59-B58</f>
        <v>51</v>
      </c>
      <c r="C60" s="18">
        <f t="shared" si="4"/>
        <v>183278</v>
      </c>
      <c r="D60" s="18">
        <f t="shared" si="4"/>
        <v>121831</v>
      </c>
      <c r="E60" s="18">
        <f t="shared" si="4"/>
        <v>53</v>
      </c>
      <c r="F60" s="18">
        <f t="shared" si="4"/>
        <v>59</v>
      </c>
      <c r="G60" s="18">
        <f t="shared" si="4"/>
        <v>17</v>
      </c>
    </row>
    <row r="62" spans="1:7" x14ac:dyDescent="0.25">
      <c r="A62" s="6" t="s">
        <v>103</v>
      </c>
      <c r="B62" s="6"/>
      <c r="C62" s="6"/>
      <c r="D62" s="6"/>
      <c r="E62" s="6"/>
      <c r="F62" s="6"/>
      <c r="G62" s="6"/>
    </row>
  </sheetData>
  <mergeCells count="3">
    <mergeCell ref="A1:G1"/>
    <mergeCell ref="A2:G2"/>
    <mergeCell ref="A62:G6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E9C46A"/>
  </sheetPr>
  <dimension ref="A1:G58"/>
  <sheetViews>
    <sheetView zoomScaleNormal="100" workbookViewId="0">
      <pane ySplit="4" topLeftCell="A5" activePane="bottomLeft" state="frozen"/>
      <selection pane="bottomLeft"/>
    </sheetView>
  </sheetViews>
  <sheetFormatPr defaultColWidth="8.7109375" defaultRowHeight="15" x14ac:dyDescent="0.25"/>
  <cols>
    <col min="1" max="1" width="14" customWidth="1"/>
    <col min="2" max="4" width="12" customWidth="1"/>
    <col min="5" max="5" width="16" customWidth="1"/>
    <col min="6" max="7" width="12" customWidth="1"/>
  </cols>
  <sheetData>
    <row r="1" spans="1:7" ht="18" x14ac:dyDescent="0.25">
      <c r="A1" s="8" t="s">
        <v>104</v>
      </c>
      <c r="B1" s="8"/>
      <c r="C1" s="8"/>
      <c r="D1" s="8"/>
      <c r="E1" s="8"/>
      <c r="F1" s="8"/>
      <c r="G1" s="8"/>
    </row>
    <row r="2" spans="1:7" x14ac:dyDescent="0.25">
      <c r="A2" s="7" t="s">
        <v>105</v>
      </c>
      <c r="B2" s="7"/>
      <c r="C2" s="7"/>
      <c r="D2" s="7"/>
      <c r="E2" s="7"/>
      <c r="F2" s="7"/>
      <c r="G2" s="7"/>
    </row>
    <row r="4" spans="1:7" ht="30" x14ac:dyDescent="0.25">
      <c r="A4" s="19" t="s">
        <v>41</v>
      </c>
      <c r="B4" s="19" t="s">
        <v>106</v>
      </c>
      <c r="C4" s="19" t="s">
        <v>107</v>
      </c>
      <c r="D4" s="19" t="s">
        <v>108</v>
      </c>
      <c r="E4" s="19" t="s">
        <v>109</v>
      </c>
      <c r="F4" s="19" t="s">
        <v>110</v>
      </c>
      <c r="G4" s="19" t="s">
        <v>111</v>
      </c>
    </row>
    <row r="5" spans="1:7" x14ac:dyDescent="0.25">
      <c r="A5" s="15" t="str">
        <f>'Raw Data'!A5</f>
        <v>C-001</v>
      </c>
      <c r="B5" s="20">
        <f>('Raw Data'!B5-'Raw Data'!B56)/'Raw Data'!B57</f>
        <v>1.1070680280338119</v>
      </c>
      <c r="C5" s="20">
        <f>('Raw Data'!C5-'Raw Data'!C56)/'Raw Data'!C57</f>
        <v>1.3466215580816592</v>
      </c>
      <c r="D5" s="20">
        <f>('Raw Data'!D5-'Raw Data'!D56)/'Raw Data'!D57</f>
        <v>1.0279137949133934</v>
      </c>
      <c r="E5" s="20">
        <f>('Raw Data'!E5-'Raw Data'!E56)/'Raw Data'!E57</f>
        <v>-0.57720986086863568</v>
      </c>
      <c r="F5" s="20">
        <f>('Raw Data'!F5-'Raw Data'!F56)/'Raw Data'!F57</f>
        <v>-0.99674969989833684</v>
      </c>
      <c r="G5" s="20">
        <f>('Raw Data'!G5-'Raw Data'!G56)/'Raw Data'!G57</f>
        <v>4.306820459085689E-2</v>
      </c>
    </row>
    <row r="6" spans="1:7" x14ac:dyDescent="0.25">
      <c r="A6" s="16" t="str">
        <f>'Raw Data'!A6</f>
        <v>C-002</v>
      </c>
      <c r="B6" s="21">
        <f>('Raw Data'!B6-'Raw Data'!B56)/'Raw Data'!B57</f>
        <v>1.2393342201525468</v>
      </c>
      <c r="C6" s="21">
        <f>('Raw Data'!C6-'Raw Data'!C56)/'Raw Data'!C57</f>
        <v>0.59902609139106566</v>
      </c>
      <c r="D6" s="21">
        <f>('Raw Data'!D6-'Raw Data'!D56)/'Raw Data'!D57</f>
        <v>0.67307619855961454</v>
      </c>
      <c r="E6" s="21">
        <f>('Raw Data'!E6-'Raw Data'!E56)/'Raw Data'!E57</f>
        <v>-1.8256281350119954</v>
      </c>
      <c r="F6" s="21">
        <f>('Raw Data'!F6-'Raw Data'!F56)/'Raw Data'!F57</f>
        <v>-0.93544898034739365</v>
      </c>
      <c r="G6" s="21">
        <f>('Raw Data'!G6-'Raw Data'!G56)/'Raw Data'!G57</f>
        <v>1.0218910362012419</v>
      </c>
    </row>
    <row r="7" spans="1:7" x14ac:dyDescent="0.25">
      <c r="A7" s="15" t="str">
        <f>'Raw Data'!A7</f>
        <v>C-003</v>
      </c>
      <c r="B7" s="20">
        <f>('Raw Data'!B7-'Raw Data'!B56)/'Raw Data'!B57</f>
        <v>-0.6123924695097428</v>
      </c>
      <c r="C7" s="20">
        <f>('Raw Data'!C7-'Raw Data'!C56)/'Raw Data'!C57</f>
        <v>-0.6315557429698565</v>
      </c>
      <c r="D7" s="20">
        <f>('Raw Data'!D7-'Raw Data'!D56)/'Raw Data'!D57</f>
        <v>-0.5793643292777868</v>
      </c>
      <c r="E7" s="20">
        <f>('Raw Data'!E7-'Raw Data'!E56)/'Raw Data'!E57</f>
        <v>1.9196266874180836</v>
      </c>
      <c r="F7" s="20">
        <f>('Raw Data'!F7-'Raw Data'!F56)/'Raw Data'!F57</f>
        <v>-0.69024610214362081</v>
      </c>
      <c r="G7" s="20">
        <f>('Raw Data'!G7-'Raw Data'!G56)/'Raw Data'!G57</f>
        <v>-0.34846092805329715</v>
      </c>
    </row>
    <row r="8" spans="1:7" x14ac:dyDescent="0.25">
      <c r="A8" s="16" t="str">
        <f>'Raw Data'!A8</f>
        <v>C-004</v>
      </c>
      <c r="B8" s="21">
        <f>('Raw Data'!B8-'Raw Data'!B56)/'Raw Data'!B57</f>
        <v>-0.28172698921290534</v>
      </c>
      <c r="C8" s="21">
        <f>('Raw Data'!C8-'Raw Data'!C56)/'Raw Data'!C57</f>
        <v>-0.54379485057697063</v>
      </c>
      <c r="D8" s="21">
        <f>('Raw Data'!D8-'Raw Data'!D56)/'Raw Data'!D57</f>
        <v>-0.78176866989965377</v>
      </c>
      <c r="E8" s="21">
        <f>('Raw Data'!E8-'Raw Data'!E56)/'Raw Data'!E57</f>
        <v>0.89151752047649335</v>
      </c>
      <c r="F8" s="21">
        <f>('Raw Data'!F8-'Raw Data'!F56)/'Raw Data'!F57</f>
        <v>-0.75154682169456399</v>
      </c>
      <c r="G8" s="21">
        <f>('Raw Data'!G8-'Raw Data'!G56)/'Raw Data'!G57</f>
        <v>-0.93575462701952816</v>
      </c>
    </row>
    <row r="9" spans="1:7" x14ac:dyDescent="0.25">
      <c r="A9" s="15" t="str">
        <f>'Raw Data'!A9</f>
        <v>C-005</v>
      </c>
      <c r="B9" s="20">
        <f>('Raw Data'!B9-'Raw Data'!B56)/'Raw Data'!B57</f>
        <v>-0.87692485374721274</v>
      </c>
      <c r="C9" s="20">
        <f>('Raw Data'!C9-'Raw Data'!C56)/'Raw Data'!C57</f>
        <v>-0.54844938540297417</v>
      </c>
      <c r="D9" s="20">
        <f>('Raw Data'!D9-'Raw Data'!D56)/'Raw Data'!D57</f>
        <v>-0.83058698834633193</v>
      </c>
      <c r="E9" s="20">
        <f>('Raw Data'!E9-'Raw Data'!E56)/'Raw Data'!E57</f>
        <v>1.332135734880032</v>
      </c>
      <c r="F9" s="20">
        <f>('Raw Data'!F9-'Raw Data'!F56)/'Raw Data'!F57</f>
        <v>1.4552790821393919</v>
      </c>
      <c r="G9" s="20">
        <f>('Raw Data'!G9-'Raw Data'!G56)/'Raw Data'!G57</f>
        <v>-1.1315191933416051</v>
      </c>
    </row>
    <row r="10" spans="1:7" x14ac:dyDescent="0.25">
      <c r="A10" s="16" t="str">
        <f>'Raw Data'!A10</f>
        <v>C-006</v>
      </c>
      <c r="B10" s="21">
        <f>('Raw Data'!B10-'Raw Data'!B56)/'Raw Data'!B57</f>
        <v>-0.9430579498065802</v>
      </c>
      <c r="C10" s="21">
        <f>('Raw Data'!C10-'Raw Data'!C56)/'Raw Data'!C57</f>
        <v>-0.50460511434766597</v>
      </c>
      <c r="D10" s="21">
        <f>('Raw Data'!D10-'Raw Data'!D56)/'Raw Data'!D57</f>
        <v>-0.82766485945523471</v>
      </c>
      <c r="E10" s="21">
        <f>('Raw Data'!E10-'Raw Data'!E56)/'Raw Data'!E57</f>
        <v>1.6993175802163143</v>
      </c>
      <c r="F10" s="21">
        <f>('Raw Data'!F10-'Raw Data'!F56)/'Raw Data'!F57</f>
        <v>0.10666325201864112</v>
      </c>
      <c r="G10" s="21">
        <f>('Raw Data'!G10-'Raw Data'!G56)/'Raw Data'!G57</f>
        <v>-0.7399900606974511</v>
      </c>
    </row>
    <row r="11" spans="1:7" x14ac:dyDescent="0.25">
      <c r="A11" s="15" t="str">
        <f>'Raw Data'!A11</f>
        <v>C-007</v>
      </c>
      <c r="B11" s="20">
        <f>('Raw Data'!B11-'Raw Data'!B56)/'Raw Data'!B57</f>
        <v>-1.0091910458659477</v>
      </c>
      <c r="C11" s="20">
        <f>('Raw Data'!C11-'Raw Data'!C56)/'Raw Data'!C57</f>
        <v>-0.9476541262052387</v>
      </c>
      <c r="D11" s="20">
        <f>('Raw Data'!D11-'Raw Data'!D56)/'Raw Data'!D57</f>
        <v>-0.81739719555348966</v>
      </c>
      <c r="E11" s="20">
        <f>('Raw Data'!E11-'Raw Data'!E56)/'Raw Data'!E57</f>
        <v>-0.87095533713766149</v>
      </c>
      <c r="F11" s="20">
        <f>('Raw Data'!F11-'Raw Data'!F56)/'Raw Data'!F57</f>
        <v>1.2100762039356192</v>
      </c>
      <c r="G11" s="20">
        <f>('Raw Data'!G11-'Raw Data'!G56)/'Raw Data'!G57</f>
        <v>-0.93575462701952816</v>
      </c>
    </row>
    <row r="12" spans="1:7" x14ac:dyDescent="0.25">
      <c r="A12" s="16" t="str">
        <f>'Raw Data'!A12</f>
        <v>C-008</v>
      </c>
      <c r="B12" s="21">
        <f>('Raw Data'!B12-'Raw Data'!B56)/'Raw Data'!B57</f>
        <v>1.9006651807462216</v>
      </c>
      <c r="C12" s="21">
        <f>('Raw Data'!C12-'Raw Data'!C56)/'Raw Data'!C57</f>
        <v>-0.16084480652458394</v>
      </c>
      <c r="D12" s="21">
        <f>('Raw Data'!D12-'Raw Data'!D56)/'Raw Data'!D57</f>
        <v>5.5354236094838603E-2</v>
      </c>
      <c r="E12" s="21">
        <f>('Raw Data'!E12-'Raw Data'!E56)/'Raw Data'!E57</f>
        <v>-1.3115735515412001</v>
      </c>
      <c r="F12" s="21">
        <f>('Raw Data'!F12-'Raw Data'!F56)/'Raw Data'!F57</f>
        <v>-0.81284754124550718</v>
      </c>
      <c r="G12" s="21">
        <f>('Raw Data'!G12-'Raw Data'!G56)/'Raw Data'!G57</f>
        <v>1.6091847351674728</v>
      </c>
    </row>
    <row r="13" spans="1:7" x14ac:dyDescent="0.25">
      <c r="A13" s="15" t="str">
        <f>'Raw Data'!A13</f>
        <v>C-009</v>
      </c>
      <c r="B13" s="20">
        <f>('Raw Data'!B13-'Raw Data'!B56)/'Raw Data'!B57</f>
        <v>-0.54625937345037534</v>
      </c>
      <c r="C13" s="20">
        <f>('Raw Data'!C13-'Raw Data'!C56)/'Raw Data'!C57</f>
        <v>-0.65528663555424782</v>
      </c>
      <c r="D13" s="20">
        <f>('Raw Data'!D13-'Raw Data'!D56)/'Raw Data'!D57</f>
        <v>-0.70453331820010423</v>
      </c>
      <c r="E13" s="20">
        <f>('Raw Data'!E13-'Raw Data'!E56)/'Raw Data'!E57</f>
        <v>1.9196266874180836</v>
      </c>
      <c r="F13" s="20">
        <f>('Raw Data'!F13-'Raw Data'!F56)/'Raw Data'!F57</f>
        <v>-0.62894538259267752</v>
      </c>
      <c r="G13" s="20">
        <f>('Raw Data'!G13-'Raw Data'!G56)/'Raw Data'!G57</f>
        <v>-0.34846092805329715</v>
      </c>
    </row>
    <row r="14" spans="1:7" x14ac:dyDescent="0.25">
      <c r="A14" s="16" t="str">
        <f>'Raw Data'!A14</f>
        <v>C-010</v>
      </c>
      <c r="B14" s="21">
        <f>('Raw Data'!B14-'Raw Data'!B56)/'Raw Data'!B57</f>
        <v>-0.48012627739100783</v>
      </c>
      <c r="C14" s="21">
        <f>('Raw Data'!C14-'Raw Data'!C56)/'Raw Data'!C57</f>
        <v>-1.1320267621886442</v>
      </c>
      <c r="D14" s="21">
        <f>('Raw Data'!D14-'Raw Data'!D56)/'Raw Data'!D57</f>
        <v>-0.67785883887311649</v>
      </c>
      <c r="E14" s="21">
        <f>('Raw Data'!E14-'Raw Data'!E56)/'Raw Data'!E57</f>
        <v>1.332135734880032</v>
      </c>
      <c r="F14" s="21">
        <f>('Raw Data'!F14-'Raw Data'!F56)/'Raw Data'!F57</f>
        <v>-0.32244178483796143</v>
      </c>
      <c r="G14" s="21">
        <f>('Raw Data'!G14-'Raw Data'!G56)/'Raw Data'!G57</f>
        <v>-0.34846092805329715</v>
      </c>
    </row>
    <row r="15" spans="1:7" x14ac:dyDescent="0.25">
      <c r="A15" s="15" t="str">
        <f>'Raw Data'!A15</f>
        <v>C-011</v>
      </c>
      <c r="B15" s="20">
        <f>('Raw Data'!B15-'Raw Data'!B56)/'Raw Data'!B57</f>
        <v>-1.3398565261627851</v>
      </c>
      <c r="C15" s="20">
        <f>('Raw Data'!C15-'Raw Data'!C56)/'Raw Data'!C57</f>
        <v>-0.97698010728513673</v>
      </c>
      <c r="D15" s="20">
        <f>('Raw Data'!D15-'Raw Data'!D56)/'Raw Data'!D57</f>
        <v>-0.85235550815890881</v>
      </c>
      <c r="E15" s="20">
        <f>('Raw Data'!E15-'Raw Data'!E56)/'Raw Data'!E57</f>
        <v>-6.3155277397840506E-2</v>
      </c>
      <c r="F15" s="20">
        <f>('Raw Data'!F15-'Raw Data'!F56)/'Raw Data'!F57</f>
        <v>1.2100762039356192</v>
      </c>
      <c r="G15" s="20">
        <f>('Raw Data'!G15-'Raw Data'!G56)/'Raw Data'!G57</f>
        <v>-0.93575462701952816</v>
      </c>
    </row>
    <row r="16" spans="1:7" x14ac:dyDescent="0.25">
      <c r="A16" s="16" t="str">
        <f>'Raw Data'!A16</f>
        <v>C-012</v>
      </c>
      <c r="B16" s="21">
        <f>('Raw Data'!B16-'Raw Data'!B56)/'Raw Data'!B57</f>
        <v>2.0329313728649567</v>
      </c>
      <c r="C16" s="21">
        <f>('Raw Data'!C16-'Raw Data'!C56)/'Raw Data'!C57</f>
        <v>0.17334114727816954</v>
      </c>
      <c r="D16" s="21">
        <f>('Raw Data'!D16-'Raw Data'!D56)/'Raw Data'!D57</f>
        <v>0.62693873230660357</v>
      </c>
      <c r="E16" s="21">
        <f>('Raw Data'!E16-'Raw Data'!E56)/'Raw Data'!E57</f>
        <v>-1.0912644443394308</v>
      </c>
      <c r="F16" s="21">
        <f>('Raw Data'!F16-'Raw Data'!F56)/'Raw Data'!F57</f>
        <v>-1.2419525781021097</v>
      </c>
      <c r="G16" s="21">
        <f>('Raw Data'!G16-'Raw Data'!G56)/'Raw Data'!G57</f>
        <v>1.2176556025233189</v>
      </c>
    </row>
    <row r="17" spans="1:7" x14ac:dyDescent="0.25">
      <c r="A17" s="15" t="str">
        <f>'Raw Data'!A17</f>
        <v>C-013</v>
      </c>
      <c r="B17" s="20">
        <f>('Raw Data'!B17-'Raw Data'!B56)/'Raw Data'!B57</f>
        <v>1.4377335083306493</v>
      </c>
      <c r="C17" s="20">
        <f>('Raw Data'!C17-'Raw Data'!C56)/'Raw Data'!C57</f>
        <v>1.2772376373852228</v>
      </c>
      <c r="D17" s="20">
        <f>('Raw Data'!D17-'Raw Data'!D56)/'Raw Data'!D57</f>
        <v>0.38568884339850013</v>
      </c>
      <c r="E17" s="20">
        <f>('Raw Data'!E17-'Raw Data'!E56)/'Raw Data'!E57</f>
        <v>-0.94439170620491797</v>
      </c>
      <c r="F17" s="20">
        <f>('Raw Data'!F17-'Raw Data'!F56)/'Raw Data'!F57</f>
        <v>-0.99674969989833684</v>
      </c>
      <c r="G17" s="20">
        <f>('Raw Data'!G17-'Raw Data'!G56)/'Raw Data'!G57</f>
        <v>0.43459733723501093</v>
      </c>
    </row>
    <row r="18" spans="1:7" x14ac:dyDescent="0.25">
      <c r="A18" s="16" t="str">
        <f>'Raw Data'!A18</f>
        <v>C-014</v>
      </c>
      <c r="B18" s="21">
        <f>('Raw Data'!B18-'Raw Data'!B56)/'Raw Data'!B57</f>
        <v>-0.81079175768784528</v>
      </c>
      <c r="C18" s="21">
        <f>('Raw Data'!C18-'Raw Data'!C56)/'Raw Data'!C57</f>
        <v>-0.69418697065447443</v>
      </c>
      <c r="D18" s="21">
        <f>('Raw Data'!D18-'Raw Data'!D56)/'Raw Data'!D57</f>
        <v>-0.76115291653035366</v>
      </c>
      <c r="E18" s="21">
        <f>('Raw Data'!E18-'Raw Data'!E56)/'Raw Data'!E57</f>
        <v>-0.13659164646509697</v>
      </c>
      <c r="F18" s="21">
        <f>('Raw Data'!F18-'Raw Data'!F56)/'Raw Data'!F57</f>
        <v>2.0069855580978806</v>
      </c>
      <c r="G18" s="21">
        <f>('Raw Data'!G18-'Raw Data'!G56)/'Raw Data'!G57</f>
        <v>-1.3272837596636822</v>
      </c>
    </row>
    <row r="19" spans="1:7" x14ac:dyDescent="0.25">
      <c r="A19" s="15" t="str">
        <f>'Raw Data'!A19</f>
        <v>C-015</v>
      </c>
      <c r="B19" s="20">
        <f>('Raw Data'!B19-'Raw Data'!B56)/'Raw Data'!B57</f>
        <v>-0.9430579498065802</v>
      </c>
      <c r="C19" s="20">
        <f>('Raw Data'!C19-'Raw Data'!C56)/'Raw Data'!C57</f>
        <v>-0.34726736717229156</v>
      </c>
      <c r="D19" s="20">
        <f>('Raw Data'!D19-'Raw Data'!D56)/'Raw Data'!D57</f>
        <v>-0.90444446628186081</v>
      </c>
      <c r="E19" s="20">
        <f>('Raw Data'!E19-'Raw Data'!E56)/'Raw Data'!E57</f>
        <v>0.15715382980392886</v>
      </c>
      <c r="F19" s="20">
        <f>('Raw Data'!F19-'Raw Data'!F56)/'Raw Data'!F57</f>
        <v>1.3326776430375056</v>
      </c>
      <c r="G19" s="20">
        <f>('Raw Data'!G19-'Raw Data'!G56)/'Raw Data'!G57</f>
        <v>-1.1315191933416051</v>
      </c>
    </row>
    <row r="20" spans="1:7" x14ac:dyDescent="0.25">
      <c r="A20" s="16" t="str">
        <f>'Raw Data'!A20</f>
        <v>C-016</v>
      </c>
      <c r="B20" s="21">
        <f>('Raw Data'!B20-'Raw Data'!B56)/'Raw Data'!B57</f>
        <v>-1.3398565261627851</v>
      </c>
      <c r="C20" s="21">
        <f>('Raw Data'!C20-'Raw Data'!C56)/'Raw Data'!C57</f>
        <v>-0.85900091366436249</v>
      </c>
      <c r="D20" s="21">
        <f>('Raw Data'!D20-'Raw Data'!D56)/'Raw Data'!D57</f>
        <v>-0.91020829849824514</v>
      </c>
      <c r="E20" s="21">
        <f>('Raw Data'!E20-'Raw Data'!E56)/'Raw Data'!E57</f>
        <v>0.89151752047649335</v>
      </c>
      <c r="F20" s="21">
        <f>('Raw Data'!F20-'Raw Data'!F56)/'Raw Data'!F57</f>
        <v>0.84227188662995978</v>
      </c>
      <c r="G20" s="21">
        <f>('Raw Data'!G20-'Raw Data'!G56)/'Raw Data'!G57</f>
        <v>-0.54422549437537415</v>
      </c>
    </row>
    <row r="21" spans="1:7" x14ac:dyDescent="0.25">
      <c r="A21" s="15" t="str">
        <f>'Raw Data'!A21</f>
        <v>C-017</v>
      </c>
      <c r="B21" s="20">
        <f>('Raw Data'!B21-'Raw Data'!B56)/'Raw Data'!B57</f>
        <v>0.37960397138076951</v>
      </c>
      <c r="C21" s="20">
        <f>('Raw Data'!C21-'Raw Data'!C56)/'Raw Data'!C57</f>
        <v>0.98962114860326134</v>
      </c>
      <c r="D21" s="20">
        <f>('Raw Data'!D21-'Raw Data'!D56)/'Raw Data'!D57</f>
        <v>1.6506489509803268</v>
      </c>
      <c r="E21" s="20">
        <f>('Raw Data'!E21-'Raw Data'!E56)/'Raw Data'!E57</f>
        <v>-1.0912644443394308</v>
      </c>
      <c r="F21" s="20">
        <f>('Raw Data'!F21-'Raw Data'!F56)/'Raw Data'!F57</f>
        <v>-0.44504322393984791</v>
      </c>
      <c r="G21" s="20">
        <f>('Raw Data'!G21-'Raw Data'!G56)/'Raw Data'!G57</f>
        <v>1.6091847351674728</v>
      </c>
    </row>
    <row r="22" spans="1:7" x14ac:dyDescent="0.25">
      <c r="A22" s="16" t="str">
        <f>'Raw Data'!A22</f>
        <v>C-018</v>
      </c>
      <c r="B22" s="21">
        <f>('Raw Data'!B22-'Raw Data'!B56)/'Raw Data'!B57</f>
        <v>-0.9430579498065802</v>
      </c>
      <c r="C22" s="21">
        <f>('Raw Data'!C22-'Raw Data'!C56)/'Raw Data'!C57</f>
        <v>-0.73453431140009084</v>
      </c>
      <c r="D22" s="21">
        <f>('Raw Data'!D22-'Raw Data'!D56)/'Raw Data'!D57</f>
        <v>-0.68271118134365394</v>
      </c>
      <c r="E22" s="21">
        <f>('Raw Data'!E22-'Raw Data'!E56)/'Raw Data'!E57</f>
        <v>1.7727539492835709</v>
      </c>
      <c r="F22" s="21">
        <f>('Raw Data'!F22-'Raw Data'!F56)/'Raw Data'!F57</f>
        <v>-0.81284754124550718</v>
      </c>
      <c r="G22" s="21">
        <f>('Raw Data'!G22-'Raw Data'!G56)/'Raw Data'!G57</f>
        <v>-0.93575462701952816</v>
      </c>
    </row>
    <row r="23" spans="1:7" x14ac:dyDescent="0.25">
      <c r="A23" s="15" t="str">
        <f>'Raw Data'!A23</f>
        <v>C-019</v>
      </c>
      <c r="B23" s="20">
        <f>('Raw Data'!B23-'Raw Data'!B56)/'Raw Data'!B57</f>
        <v>0.97480183591507685</v>
      </c>
      <c r="C23" s="20">
        <f>('Raw Data'!C23-'Raw Data'!C56)/'Raw Data'!C57</f>
        <v>1.4374935126121331</v>
      </c>
      <c r="D23" s="20">
        <f>('Raw Data'!D23-'Raw Data'!D56)/'Raw Data'!D57</f>
        <v>1.2733190047216809</v>
      </c>
      <c r="E23" s="20">
        <f>('Raw Data'!E23-'Raw Data'!E56)/'Raw Data'!E57</f>
        <v>-0.21002801553235342</v>
      </c>
      <c r="F23" s="20">
        <f>('Raw Data'!F23-'Raw Data'!F56)/'Raw Data'!F57</f>
        <v>-0.75154682169456399</v>
      </c>
      <c r="G23" s="20">
        <f>('Raw Data'!G23-'Raw Data'!G56)/'Raw Data'!G57</f>
        <v>0.63036190355708788</v>
      </c>
    </row>
    <row r="24" spans="1:7" x14ac:dyDescent="0.25">
      <c r="A24" s="16" t="str">
        <f>'Raw Data'!A24</f>
        <v>C-020</v>
      </c>
      <c r="B24" s="21">
        <f>('Raw Data'!B24-'Raw Data'!B56)/'Raw Data'!B57</f>
        <v>0.9086687398557094</v>
      </c>
      <c r="C24" s="21">
        <f>('Raw Data'!C24-'Raw Data'!C56)/'Raw Data'!C57</f>
        <v>0.70579099126006983</v>
      </c>
      <c r="D24" s="21">
        <f>('Raw Data'!D24-'Raw Data'!D56)/'Raw Data'!D57</f>
        <v>2.3559007375683341</v>
      </c>
      <c r="E24" s="21">
        <f>('Raw Data'!E24-'Raw Data'!E56)/'Raw Data'!E57</f>
        <v>-0.13659164646509697</v>
      </c>
      <c r="F24" s="21">
        <f>('Raw Data'!F24-'Raw Data'!F56)/'Raw Data'!F57</f>
        <v>-0.87414826079645047</v>
      </c>
      <c r="G24" s="21">
        <f>('Raw Data'!G24-'Raw Data'!G56)/'Raw Data'!G57</f>
        <v>1.0218910362012419</v>
      </c>
    </row>
    <row r="25" spans="1:7" x14ac:dyDescent="0.25">
      <c r="A25" s="15" t="str">
        <f>'Raw Data'!A25</f>
        <v>C-021</v>
      </c>
      <c r="B25" s="20">
        <f>('Raw Data'!B25-'Raw Data'!B56)/'Raw Data'!B57</f>
        <v>-0.67852556556911026</v>
      </c>
      <c r="C25" s="20">
        <f>('Raw Data'!C25-'Raw Data'!C56)/'Raw Data'!C57</f>
        <v>-0.58925494460296401</v>
      </c>
      <c r="D25" s="20">
        <f>('Raw Data'!D25-'Raw Data'!D56)/'Raw Data'!D57</f>
        <v>-0.56226049228219066</v>
      </c>
      <c r="E25" s="20">
        <f>('Raw Data'!E25-'Raw Data'!E56)/'Raw Data'!E57</f>
        <v>0.37746293700569822</v>
      </c>
      <c r="F25" s="20">
        <f>('Raw Data'!F25-'Raw Data'!F56)/'Raw Data'!F57</f>
        <v>-1.5938187083245334E-2</v>
      </c>
      <c r="G25" s="20">
        <f>('Raw Data'!G25-'Raw Data'!G56)/'Raw Data'!G57</f>
        <v>4.306820459085689E-2</v>
      </c>
    </row>
    <row r="26" spans="1:7" x14ac:dyDescent="0.25">
      <c r="A26" s="16" t="str">
        <f>'Raw Data'!A26</f>
        <v>C-022</v>
      </c>
      <c r="B26" s="21">
        <f>('Raw Data'!B26-'Raw Data'!B56)/'Raw Data'!B57</f>
        <v>-0.87692485374721274</v>
      </c>
      <c r="C26" s="21">
        <f>('Raw Data'!C26-'Raw Data'!C56)/'Raw Data'!C57</f>
        <v>-0.41809829351411787</v>
      </c>
      <c r="D26" s="21">
        <f>('Raw Data'!D26-'Raw Data'!D56)/'Raw Data'!D57</f>
        <v>-0.84452741975340084</v>
      </c>
      <c r="E26" s="21">
        <f>('Raw Data'!E26-'Raw Data'!E56)/'Raw Data'!E57</f>
        <v>1.0281091669415945E-2</v>
      </c>
      <c r="F26" s="21">
        <f>('Raw Data'!F26-'Raw Data'!F56)/'Raw Data'!F57</f>
        <v>0.84227188662995978</v>
      </c>
      <c r="G26" s="21">
        <f>('Raw Data'!G26-'Raw Data'!G56)/'Raw Data'!G57</f>
        <v>-1.3272837596636822</v>
      </c>
    </row>
    <row r="27" spans="1:7" x14ac:dyDescent="0.25">
      <c r="A27" s="15" t="str">
        <f>'Raw Data'!A27</f>
        <v>C-023</v>
      </c>
      <c r="B27" s="20">
        <f>('Raw Data'!B27-'Raw Data'!B56)/'Raw Data'!B57</f>
        <v>0.71026945167760691</v>
      </c>
      <c r="C27" s="20">
        <f>('Raw Data'!C27-'Raw Data'!C56)/'Raw Data'!C57</f>
        <v>1.4694482206144892</v>
      </c>
      <c r="D27" s="20">
        <f>('Raw Data'!D27-'Raw Data'!D56)/'Raw Data'!D57</f>
        <v>1.2908785865902004</v>
      </c>
      <c r="E27" s="20">
        <f>('Raw Data'!E27-'Raw Data'!E56)/'Raw Data'!E57</f>
        <v>8.3717460736672397E-2</v>
      </c>
      <c r="F27" s="20">
        <f>('Raw Data'!F27-'Raw Data'!F56)/'Raw Data'!F57</f>
        <v>-0.50634394349079115</v>
      </c>
      <c r="G27" s="20">
        <f>('Raw Data'!G27-'Raw Data'!G56)/'Raw Data'!G57</f>
        <v>1.6091847351674728</v>
      </c>
    </row>
    <row r="28" spans="1:7" x14ac:dyDescent="0.25">
      <c r="A28" s="16" t="str">
        <f>'Raw Data'!A28</f>
        <v>C-024</v>
      </c>
      <c r="B28" s="21">
        <f>('Raw Data'!B28-'Raw Data'!B56)/'Raw Data'!B57</f>
        <v>0.64413635561823945</v>
      </c>
      <c r="C28" s="21">
        <f>('Raw Data'!C28-'Raw Data'!C56)/'Raw Data'!C57</f>
        <v>3.1906855525663058</v>
      </c>
      <c r="D28" s="21">
        <f>('Raw Data'!D28-'Raw Data'!D56)/'Raw Data'!D57</f>
        <v>1.5247561319657192</v>
      </c>
      <c r="E28" s="21">
        <f>('Raw Data'!E28-'Raw Data'!E56)/'Raw Data'!E57</f>
        <v>-0.87095533713766149</v>
      </c>
      <c r="F28" s="21">
        <f>('Raw Data'!F28-'Raw Data'!F56)/'Raw Data'!F57</f>
        <v>-0.87414826079645047</v>
      </c>
      <c r="G28" s="21">
        <f>('Raw Data'!G28-'Raw Data'!G56)/'Raw Data'!G57</f>
        <v>0.82612646987916494</v>
      </c>
    </row>
    <row r="29" spans="1:7" x14ac:dyDescent="0.25">
      <c r="A29" s="15" t="str">
        <f>'Raw Data'!A29</f>
        <v>C-025</v>
      </c>
      <c r="B29" s="20">
        <f>('Raw Data'!B29-'Raw Data'!B56)/'Raw Data'!B57</f>
        <v>0.64413635561823945</v>
      </c>
      <c r="C29" s="20">
        <f>('Raw Data'!C29-'Raw Data'!C56)/'Raw Data'!C57</f>
        <v>1.739218306436644</v>
      </c>
      <c r="D29" s="20">
        <f>('Raw Data'!D29-'Raw Data'!D56)/'Raw Data'!D57</f>
        <v>1.4225888548650656</v>
      </c>
      <c r="E29" s="20">
        <f>('Raw Data'!E29-'Raw Data'!E56)/'Raw Data'!E57</f>
        <v>-0.43033712273412278</v>
      </c>
      <c r="F29" s="20">
        <f>('Raw Data'!F29-'Raw Data'!F56)/'Raw Data'!F57</f>
        <v>-0.81284754124550718</v>
      </c>
      <c r="G29" s="20">
        <f>('Raw Data'!G29-'Raw Data'!G56)/'Raw Data'!G57</f>
        <v>-0.7399900606974511</v>
      </c>
    </row>
    <row r="30" spans="1:7" x14ac:dyDescent="0.25">
      <c r="A30" s="16" t="str">
        <f>'Raw Data'!A30</f>
        <v>C-026</v>
      </c>
      <c r="B30" s="21">
        <f>('Raw Data'!B30-'Raw Data'!B56)/'Raw Data'!B57</f>
        <v>1.2393342201525468</v>
      </c>
      <c r="C30" s="21">
        <f>('Raw Data'!C30-'Raw Data'!C56)/'Raw Data'!C57</f>
        <v>0.5021972969537376</v>
      </c>
      <c r="D30" s="21">
        <f>('Raw Data'!D30-'Raw Data'!D56)/'Raw Data'!D57</f>
        <v>0.60361531822169967</v>
      </c>
      <c r="E30" s="21">
        <f>('Raw Data'!E30-'Raw Data'!E56)/'Raw Data'!E57</f>
        <v>-1.6053190278102261</v>
      </c>
      <c r="F30" s="21">
        <f>('Raw Data'!F30-'Raw Data'!F56)/'Raw Data'!F57</f>
        <v>-0.93544898034739365</v>
      </c>
      <c r="G30" s="21">
        <f>('Raw Data'!G30-'Raw Data'!G56)/'Raw Data'!G57</f>
        <v>1.6091847351674728</v>
      </c>
    </row>
    <row r="31" spans="1:7" x14ac:dyDescent="0.25">
      <c r="A31" s="15" t="str">
        <f>'Raw Data'!A31</f>
        <v>C-027</v>
      </c>
      <c r="B31" s="20">
        <f>('Raw Data'!B31-'Raw Data'!B56)/'Raw Data'!B57</f>
        <v>-1.2075903340440501</v>
      </c>
      <c r="C31" s="20">
        <f>('Raw Data'!C31-'Raw Data'!C56)/'Raw Data'!C57</f>
        <v>-0.83845343349982859</v>
      </c>
      <c r="D31" s="20">
        <f>('Raw Data'!D31-'Raw Data'!D56)/'Raw Data'!D57</f>
        <v>-0.82010485626909346</v>
      </c>
      <c r="E31" s="20">
        <f>('Raw Data'!E31-'Raw Data'!E56)/'Raw Data'!E57</f>
        <v>-0.28346438459960988</v>
      </c>
      <c r="F31" s="20">
        <f>('Raw Data'!F31-'Raw Data'!F56)/'Raw Data'!F57</f>
        <v>1.4552790821393919</v>
      </c>
      <c r="G31" s="20">
        <f>('Raw Data'!G31-'Raw Data'!G56)/'Raw Data'!G57</f>
        <v>-0.93575462701952816</v>
      </c>
    </row>
    <row r="32" spans="1:7" x14ac:dyDescent="0.25">
      <c r="A32" s="16" t="str">
        <f>'Raw Data'!A32</f>
        <v>C-028</v>
      </c>
      <c r="B32" s="21">
        <f>('Raw Data'!B32-'Raw Data'!B56)/'Raw Data'!B57</f>
        <v>-1.7194604975435415E-2</v>
      </c>
      <c r="C32" s="21">
        <f>('Raw Data'!C32-'Raw Data'!C56)/'Raw Data'!C57</f>
        <v>-0.52491142690463488</v>
      </c>
      <c r="D32" s="21">
        <f>('Raw Data'!D32-'Raw Data'!D56)/'Raw Data'!D57</f>
        <v>-0.90221935896111716</v>
      </c>
      <c r="E32" s="21">
        <f>('Raw Data'!E32-'Raw Data'!E56)/'Raw Data'!E57</f>
        <v>0.23059019887118531</v>
      </c>
      <c r="F32" s="21">
        <f>('Raw Data'!F32-'Raw Data'!F56)/'Raw Data'!F57</f>
        <v>-0.13853962618513177</v>
      </c>
      <c r="G32" s="21">
        <f>('Raw Data'!G32-'Raw Data'!G56)/'Raw Data'!G57</f>
        <v>4.306820459085689E-2</v>
      </c>
    </row>
    <row r="33" spans="1:7" x14ac:dyDescent="0.25">
      <c r="A33" s="15" t="str">
        <f>'Raw Data'!A33</f>
        <v>C-029</v>
      </c>
      <c r="B33" s="20">
        <f>('Raw Data'!B33-'Raw Data'!B56)/'Raw Data'!B57</f>
        <v>-0.21559389315353789</v>
      </c>
      <c r="C33" s="20">
        <f>('Raw Data'!C33-'Raw Data'!C56)/'Raw Data'!C57</f>
        <v>-0.22436835435719218</v>
      </c>
      <c r="D33" s="20">
        <f>('Raw Data'!D33-'Raw Data'!D56)/'Raw Data'!D57</f>
        <v>-0.6410239297321304</v>
      </c>
      <c r="E33" s="20">
        <f>('Raw Data'!E33-'Raw Data'!E56)/'Raw Data'!E57</f>
        <v>2.0664994255525966</v>
      </c>
      <c r="F33" s="20">
        <f>('Raw Data'!F33-'Raw Data'!F56)/'Raw Data'!F57</f>
        <v>-1.5938187083245334E-2</v>
      </c>
      <c r="G33" s="20">
        <f>('Raw Data'!G33-'Raw Data'!G56)/'Raw Data'!G57</f>
        <v>4.306820459085689E-2</v>
      </c>
    </row>
    <row r="34" spans="1:7" x14ac:dyDescent="0.25">
      <c r="A34" s="16" t="str">
        <f>'Raw Data'!A34</f>
        <v>C-030</v>
      </c>
      <c r="B34" s="21">
        <f>('Raw Data'!B34-'Raw Data'!B56)/'Raw Data'!B57</f>
        <v>-1.0753241419253152</v>
      </c>
      <c r="C34" s="21">
        <f>('Raw Data'!C34-'Raw Data'!C56)/'Raw Data'!C57</f>
        <v>-0.69249879740151987</v>
      </c>
      <c r="D34" s="21">
        <f>('Raw Data'!D34-'Raw Data'!D56)/'Raw Data'!D57</f>
        <v>-0.88693850145721453</v>
      </c>
      <c r="E34" s="21">
        <f>('Raw Data'!E34-'Raw Data'!E56)/'Raw Data'!E57</f>
        <v>0.37746293700569822</v>
      </c>
      <c r="F34" s="21">
        <f>('Raw Data'!F34-'Raw Data'!F56)/'Raw Data'!F57</f>
        <v>1.0874747648337326</v>
      </c>
      <c r="G34" s="21">
        <f>('Raw Data'!G34-'Raw Data'!G56)/'Raw Data'!G57</f>
        <v>-0.93575462701952816</v>
      </c>
    </row>
    <row r="35" spans="1:7" x14ac:dyDescent="0.25">
      <c r="A35" s="15" t="str">
        <f>'Raw Data'!A35</f>
        <v>C-031</v>
      </c>
      <c r="B35" s="20">
        <f>('Raw Data'!B35-'Raw Data'!B56)/'Raw Data'!B57</f>
        <v>0.37960397138076951</v>
      </c>
      <c r="C35" s="20">
        <f>('Raw Data'!C35-'Raw Data'!C56)/'Raw Data'!C57</f>
        <v>-1.2293861253626153</v>
      </c>
      <c r="D35" s="20">
        <f>('Raw Data'!D35-'Raw Data'!D56)/'Raw Data'!D57</f>
        <v>-0.62555541257467118</v>
      </c>
      <c r="E35" s="20">
        <f>('Raw Data'!E35-'Raw Data'!E56)/'Raw Data'!E57</f>
        <v>-0.3569007536668663</v>
      </c>
      <c r="F35" s="20">
        <f>('Raw Data'!F35-'Raw Data'!F56)/'Raw Data'!F57</f>
        <v>-0.50634394349079115</v>
      </c>
      <c r="G35" s="20">
        <f>('Raw Data'!G35-'Raw Data'!G56)/'Raw Data'!G57</f>
        <v>0.43459733723501093</v>
      </c>
    </row>
    <row r="36" spans="1:7" x14ac:dyDescent="0.25">
      <c r="A36" s="16" t="str">
        <f>'Raw Data'!A36</f>
        <v>C-032</v>
      </c>
      <c r="B36" s="21">
        <f>('Raw Data'!B36-'Raw Data'!B56)/'Raw Data'!B57</f>
        <v>-1.0091910458659477</v>
      </c>
      <c r="C36" s="21">
        <f>('Raw Data'!C36-'Raw Data'!C56)/'Raw Data'!C57</f>
        <v>-1.1354513422160666</v>
      </c>
      <c r="D36" s="21">
        <f>('Raw Data'!D36-'Raw Data'!D56)/'Raw Data'!D57</f>
        <v>-0.8823006271621705</v>
      </c>
      <c r="E36" s="21">
        <f>('Raw Data'!E36-'Raw Data'!E56)/'Raw Data'!E57</f>
        <v>1.0383902586110063</v>
      </c>
      <c r="F36" s="21">
        <f>('Raw Data'!F36-'Raw Data'!F56)/'Raw Data'!F57</f>
        <v>0.96487332573184625</v>
      </c>
      <c r="G36" s="21">
        <f>('Raw Data'!G36-'Raw Data'!G56)/'Raw Data'!G57</f>
        <v>-0.93575462701952816</v>
      </c>
    </row>
    <row r="37" spans="1:7" x14ac:dyDescent="0.25">
      <c r="A37" s="15" t="str">
        <f>'Raw Data'!A37</f>
        <v>C-033</v>
      </c>
      <c r="B37" s="20">
        <f>('Raw Data'!B37-'Raw Data'!B56)/'Raw Data'!B57</f>
        <v>-1.0091910458659477</v>
      </c>
      <c r="C37" s="20">
        <f>('Raw Data'!C37-'Raw Data'!C56)/'Raw Data'!C57</f>
        <v>-1.0326898246326406</v>
      </c>
      <c r="D37" s="20">
        <f>('Raw Data'!D37-'Raw Data'!D56)/'Raw Data'!D57</f>
        <v>-0.65236393451134222</v>
      </c>
      <c r="E37" s="20">
        <f>('Raw Data'!E37-'Raw Data'!E56)/'Raw Data'!E57</f>
        <v>1.0383902586110063</v>
      </c>
      <c r="F37" s="20">
        <f>('Raw Data'!F37-'Raw Data'!F56)/'Raw Data'!F57</f>
        <v>0.29056541067147079</v>
      </c>
      <c r="G37" s="20">
        <f>('Raw Data'!G37-'Raw Data'!G56)/'Raw Data'!G57</f>
        <v>-0.93575462701952816</v>
      </c>
    </row>
    <row r="38" spans="1:7" x14ac:dyDescent="0.25">
      <c r="A38" s="16" t="str">
        <f>'Raw Data'!A38</f>
        <v>C-034</v>
      </c>
      <c r="B38" s="21">
        <f>('Raw Data'!B38-'Raw Data'!B56)/'Raw Data'!B57</f>
        <v>1.1732011240931792</v>
      </c>
      <c r="C38" s="21">
        <f>('Raw Data'!C38-'Raw Data'!C56)/'Raw Data'!C57</f>
        <v>0.50029207285397448</v>
      </c>
      <c r="D38" s="21">
        <f>('Raw Data'!D38-'Raw Data'!D56)/'Raw Data'!D57</f>
        <v>6.3906154592636696E-2</v>
      </c>
      <c r="E38" s="21">
        <f>('Raw Data'!E38-'Raw Data'!E56)/'Raw Data'!E57</f>
        <v>-1.0912644443394308</v>
      </c>
      <c r="F38" s="21">
        <f>('Raw Data'!F38-'Raw Data'!F56)/'Raw Data'!F57</f>
        <v>-0.87414826079645047</v>
      </c>
      <c r="G38" s="21">
        <f>('Raw Data'!G38-'Raw Data'!G56)/'Raw Data'!G57</f>
        <v>2.0007138678116267</v>
      </c>
    </row>
    <row r="39" spans="1:7" x14ac:dyDescent="0.25">
      <c r="A39" s="15" t="str">
        <f>'Raw Data'!A39</f>
        <v>C-035</v>
      </c>
      <c r="B39" s="20">
        <f>('Raw Data'!B39-'Raw Data'!B56)/'Raw Data'!B57</f>
        <v>0.97480183591507685</v>
      </c>
      <c r="C39" s="20">
        <f>('Raw Data'!C39-'Raw Data'!C56)/'Raw Data'!C57</f>
        <v>-7.2215710744464201E-2</v>
      </c>
      <c r="D39" s="20">
        <f>('Raw Data'!D39-'Raw Data'!D56)/'Raw Data'!D57</f>
        <v>0.23419388593437165</v>
      </c>
      <c r="E39" s="20">
        <f>('Raw Data'!E39-'Raw Data'!E56)/'Raw Data'!E57</f>
        <v>-1.3115735515412001</v>
      </c>
      <c r="F39" s="20">
        <f>('Raw Data'!F39-'Raw Data'!F56)/'Raw Data'!F57</f>
        <v>-0.62894538259267752</v>
      </c>
      <c r="G39" s="20">
        <f>('Raw Data'!G39-'Raw Data'!G56)/'Raw Data'!G57</f>
        <v>1.6091847351674728</v>
      </c>
    </row>
    <row r="40" spans="1:7" x14ac:dyDescent="0.25">
      <c r="A40" s="16" t="str">
        <f>'Raw Data'!A40</f>
        <v>C-036</v>
      </c>
      <c r="B40" s="21">
        <f>('Raw Data'!B40-'Raw Data'!B56)/'Raw Data'!B57</f>
        <v>0.97480183591507685</v>
      </c>
      <c r="C40" s="21">
        <f>('Raw Data'!C40-'Raw Data'!C56)/'Raw Data'!C57</f>
        <v>0.53186091268422664</v>
      </c>
      <c r="D40" s="21">
        <f>('Raw Data'!D40-'Raw Data'!D56)/'Raw Data'!D57</f>
        <v>1.6266821323689429</v>
      </c>
      <c r="E40" s="21">
        <f>('Raw Data'!E40-'Raw Data'!E56)/'Raw Data'!E57</f>
        <v>-0.57720986086863568</v>
      </c>
      <c r="F40" s="21">
        <f>('Raw Data'!F40-'Raw Data'!F56)/'Raw Data'!F57</f>
        <v>-1.2419525781021097</v>
      </c>
      <c r="G40" s="21">
        <f>('Raw Data'!G40-'Raw Data'!G56)/'Raw Data'!G57</f>
        <v>1.0218910362012419</v>
      </c>
    </row>
    <row r="41" spans="1:7" x14ac:dyDescent="0.25">
      <c r="A41" s="15" t="str">
        <f>'Raw Data'!A41</f>
        <v>C-037</v>
      </c>
      <c r="B41" s="20">
        <f>('Raw Data'!B41-'Raw Data'!B56)/'Raw Data'!B57</f>
        <v>1.3054673162119144</v>
      </c>
      <c r="C41" s="20">
        <f>('Raw Data'!C41-'Raw Data'!C56)/'Raw Data'!C57</f>
        <v>0.71061434341136887</v>
      </c>
      <c r="D41" s="20">
        <f>('Raw Data'!D41-'Raw Data'!D56)/'Raw Data'!D57</f>
        <v>1.4028845912416124</v>
      </c>
      <c r="E41" s="20">
        <f>('Raw Data'!E41-'Raw Data'!E56)/'Raw Data'!E57</f>
        <v>8.3717460736672397E-2</v>
      </c>
      <c r="F41" s="20">
        <f>('Raw Data'!F41-'Raw Data'!F56)/'Raw Data'!F57</f>
        <v>-0.81284754124550718</v>
      </c>
      <c r="G41" s="20">
        <f>('Raw Data'!G41-'Raw Data'!G56)/'Raw Data'!G57</f>
        <v>0.43459733723501093</v>
      </c>
    </row>
    <row r="42" spans="1:7" x14ac:dyDescent="0.25">
      <c r="A42" s="16" t="str">
        <f>'Raw Data'!A42</f>
        <v>C-038</v>
      </c>
      <c r="B42" s="21">
        <f>('Raw Data'!B42-'Raw Data'!B56)/'Raw Data'!B57</f>
        <v>-1.3398565261627851</v>
      </c>
      <c r="C42" s="21">
        <f>('Raw Data'!C42-'Raw Data'!C56)/'Raw Data'!C57</f>
        <v>-1.1225729919720981</v>
      </c>
      <c r="D42" s="21">
        <f>('Raw Data'!D42-'Raw Data'!D56)/'Raw Data'!D57</f>
        <v>-0.84509039871407099</v>
      </c>
      <c r="E42" s="21">
        <f>('Raw Data'!E42-'Raw Data'!E56)/'Raw Data'!E57</f>
        <v>-0.3569007536668663</v>
      </c>
      <c r="F42" s="21">
        <f>('Raw Data'!F42-'Raw Data'!F56)/'Raw Data'!F57</f>
        <v>2.1295869971997674</v>
      </c>
      <c r="G42" s="21">
        <f>('Raw Data'!G42-'Raw Data'!G56)/'Raw Data'!G57</f>
        <v>-1.3272837596636822</v>
      </c>
    </row>
    <row r="43" spans="1:7" x14ac:dyDescent="0.25">
      <c r="A43" s="15" t="str">
        <f>'Raw Data'!A43</f>
        <v>C-039</v>
      </c>
      <c r="B43" s="20">
        <f>('Raw Data'!B43-'Raw Data'!B56)/'Raw Data'!B57</f>
        <v>-0.54625937345037534</v>
      </c>
      <c r="C43" s="20">
        <f>('Raw Data'!C43-'Raw Data'!C56)/'Raw Data'!C57</f>
        <v>-0.74753324544784183</v>
      </c>
      <c r="D43" s="20">
        <f>('Raw Data'!D43-'Raw Data'!D56)/'Raw Data'!D57</f>
        <v>-0.5243532422637377</v>
      </c>
      <c r="E43" s="20">
        <f>('Raw Data'!E43-'Raw Data'!E56)/'Raw Data'!E57</f>
        <v>-0.21002801553235342</v>
      </c>
      <c r="F43" s="20">
        <f>('Raw Data'!F43-'Raw Data'!F56)/'Raw Data'!F57</f>
        <v>4.5362532467697891E-2</v>
      </c>
      <c r="G43" s="20">
        <f>('Raw Data'!G43-'Raw Data'!G56)/'Raw Data'!G57</f>
        <v>-0.15269636173122011</v>
      </c>
    </row>
    <row r="44" spans="1:7" x14ac:dyDescent="0.25">
      <c r="A44" s="16" t="str">
        <f>'Raw Data'!A44</f>
        <v>C-040</v>
      </c>
      <c r="B44" s="21">
        <f>('Raw Data'!B44-'Raw Data'!B56)/'Raw Data'!B57</f>
        <v>0.313470875321402</v>
      </c>
      <c r="C44" s="21">
        <f>('Raw Data'!C44-'Raw Data'!C56)/'Raw Data'!C57</f>
        <v>1.5569679453998102</v>
      </c>
      <c r="D44" s="21">
        <f>('Raw Data'!D44-'Raw Data'!D56)/'Raw Data'!D57</f>
        <v>1.2388432455111218</v>
      </c>
      <c r="E44" s="21">
        <f>('Raw Data'!E44-'Raw Data'!E56)/'Raw Data'!E57</f>
        <v>-0.72408259900314864</v>
      </c>
      <c r="F44" s="21">
        <f>('Raw Data'!F44-'Raw Data'!F56)/'Raw Data'!F57</f>
        <v>-0.50634394349079115</v>
      </c>
      <c r="G44" s="21">
        <f>('Raw Data'!G44-'Raw Data'!G56)/'Raw Data'!G57</f>
        <v>0.23883277091293389</v>
      </c>
    </row>
    <row r="45" spans="1:7" x14ac:dyDescent="0.25">
      <c r="A45" s="15" t="str">
        <f>'Raw Data'!A45</f>
        <v>C-041</v>
      </c>
      <c r="B45" s="20">
        <f>('Raw Data'!B45-'Raw Data'!B56)/'Raw Data'!B57</f>
        <v>-1.0091910458659477</v>
      </c>
      <c r="C45" s="20">
        <f>('Raw Data'!C45-'Raw Data'!C56)/'Raw Data'!C57</f>
        <v>-0.71584382181380712</v>
      </c>
      <c r="D45" s="20">
        <f>('Raw Data'!D45-'Raw Data'!D56)/'Raw Data'!D57</f>
        <v>-0.69721459171139311</v>
      </c>
      <c r="E45" s="20">
        <f>('Raw Data'!E45-'Raw Data'!E56)/'Raw Data'!E57</f>
        <v>-0.3569007536668663</v>
      </c>
      <c r="F45" s="20">
        <f>('Raw Data'!F45-'Raw Data'!F56)/'Raw Data'!F57</f>
        <v>2.3747898754035401</v>
      </c>
      <c r="G45" s="20">
        <f>('Raw Data'!G45-'Raw Data'!G56)/'Raw Data'!G57</f>
        <v>-1.3272837596636822</v>
      </c>
    </row>
    <row r="46" spans="1:7" x14ac:dyDescent="0.25">
      <c r="A46" s="16" t="str">
        <f>'Raw Data'!A46</f>
        <v>C-042</v>
      </c>
      <c r="B46" s="21">
        <f>('Raw Data'!B46-'Raw Data'!B56)/'Raw Data'!B57</f>
        <v>0.64413635561823945</v>
      </c>
      <c r="C46" s="21">
        <f>('Raw Data'!C46-'Raw Data'!C56)/'Raw Data'!C57</f>
        <v>1.6482740016239008</v>
      </c>
      <c r="D46" s="21">
        <f>('Raw Data'!D46-'Raw Data'!D56)/'Raw Data'!D57</f>
        <v>1.2937470984374242</v>
      </c>
      <c r="E46" s="21">
        <f>('Raw Data'!E46-'Raw Data'!E56)/'Raw Data'!E57</f>
        <v>-0.72408259900314864</v>
      </c>
      <c r="F46" s="21">
        <f>('Raw Data'!F46-'Raw Data'!F56)/'Raw Data'!F57</f>
        <v>-0.62894538259267752</v>
      </c>
      <c r="G46" s="21">
        <f>('Raw Data'!G46-'Raw Data'!G56)/'Raw Data'!G57</f>
        <v>0.23883277091293389</v>
      </c>
    </row>
    <row r="47" spans="1:7" x14ac:dyDescent="0.25">
      <c r="A47" s="15" t="str">
        <f>'Raw Data'!A47</f>
        <v>C-043</v>
      </c>
      <c r="B47" s="20">
        <f>('Raw Data'!B47-'Raw Data'!B56)/'Raw Data'!B57</f>
        <v>-1.1414572379846826</v>
      </c>
      <c r="C47" s="20">
        <f>('Raw Data'!C47-'Raw Data'!C56)/'Raw Data'!C57</f>
        <v>-0.67062489539537873</v>
      </c>
      <c r="D47" s="20">
        <f>('Raw Data'!D47-'Raw Data'!D56)/'Raw Data'!D57</f>
        <v>-0.79605761209189951</v>
      </c>
      <c r="E47" s="20">
        <f>('Raw Data'!E47-'Raw Data'!E56)/'Raw Data'!E57</f>
        <v>8.3717460736672397E-2</v>
      </c>
      <c r="F47" s="20">
        <f>('Raw Data'!F47-'Raw Data'!F56)/'Raw Data'!F57</f>
        <v>1.7617826798941081</v>
      </c>
      <c r="G47" s="20">
        <f>('Raw Data'!G47-'Raw Data'!G56)/'Raw Data'!G57</f>
        <v>-0.93575462701952816</v>
      </c>
    </row>
    <row r="48" spans="1:7" x14ac:dyDescent="0.25">
      <c r="A48" s="16" t="str">
        <f>'Raw Data'!A48</f>
        <v>C-044</v>
      </c>
      <c r="B48" s="21">
        <f>('Raw Data'!B48-'Raw Data'!B56)/'Raw Data'!B57</f>
        <v>1.7022658925681193</v>
      </c>
      <c r="C48" s="21">
        <f>('Raw Data'!C48-'Raw Data'!C56)/'Raw Data'!C57</f>
        <v>0.39282778692303205</v>
      </c>
      <c r="D48" s="21">
        <f>('Raw Data'!D48-'Raw Data'!D56)/'Raw Data'!D57</f>
        <v>4.4362742100803446E-2</v>
      </c>
      <c r="E48" s="21">
        <f>('Raw Data'!E48-'Raw Data'!E56)/'Raw Data'!E57</f>
        <v>-1.3115735515412001</v>
      </c>
      <c r="F48" s="21">
        <f>('Raw Data'!F48-'Raw Data'!F56)/'Raw Data'!F57</f>
        <v>-0.81284754124550718</v>
      </c>
      <c r="G48" s="21">
        <f>('Raw Data'!G48-'Raw Data'!G56)/'Raw Data'!G57</f>
        <v>1.8049493014895497</v>
      </c>
    </row>
    <row r="49" spans="1:7" x14ac:dyDescent="0.25">
      <c r="A49" s="15" t="str">
        <f>'Raw Data'!A49</f>
        <v>C-045</v>
      </c>
      <c r="B49" s="20">
        <f>('Raw Data'!B49-'Raw Data'!B56)/'Raw Data'!B57</f>
        <v>0.71026945167760691</v>
      </c>
      <c r="C49" s="20">
        <f>('Raw Data'!C49-'Raw Data'!C56)/'Raw Data'!C57</f>
        <v>1.3075041721346241</v>
      </c>
      <c r="D49" s="20">
        <f>('Raw Data'!D49-'Raw Data'!D56)/'Raw Data'!D57</f>
        <v>1.9617350395334585</v>
      </c>
      <c r="E49" s="20">
        <f>('Raw Data'!E49-'Raw Data'!E56)/'Raw Data'!E57</f>
        <v>-0.72408259900314864</v>
      </c>
      <c r="F49" s="20">
        <f>('Raw Data'!F49-'Raw Data'!F56)/'Raw Data'!F57</f>
        <v>-0.38374250438890467</v>
      </c>
      <c r="G49" s="20">
        <f>('Raw Data'!G49-'Raw Data'!G56)/'Raw Data'!G57</f>
        <v>0.43459733723501093</v>
      </c>
    </row>
    <row r="50" spans="1:7" x14ac:dyDescent="0.25">
      <c r="A50" s="16" t="str">
        <f>'Raw Data'!A50</f>
        <v>C-046</v>
      </c>
      <c r="B50" s="21">
        <f>('Raw Data'!B50-'Raw Data'!B56)/'Raw Data'!B57</f>
        <v>-0.48012627739100783</v>
      </c>
      <c r="C50" s="21">
        <f>('Raw Data'!C50-'Raw Data'!C56)/'Raw Data'!C57</f>
        <v>-0.51408300132496865</v>
      </c>
      <c r="D50" s="21">
        <f>('Raw Data'!D50-'Raw Data'!D56)/'Raw Data'!D57</f>
        <v>-0.60689668130674801</v>
      </c>
      <c r="E50" s="21">
        <f>('Raw Data'!E50-'Raw Data'!E56)/'Raw Data'!E57</f>
        <v>1.7727539492835709</v>
      </c>
      <c r="F50" s="21">
        <f>('Raw Data'!F50-'Raw Data'!F56)/'Raw Data'!F57</f>
        <v>0.10666325201864112</v>
      </c>
      <c r="G50" s="21">
        <f>('Raw Data'!G50-'Raw Data'!G56)/'Raw Data'!G57</f>
        <v>-0.15269636173122011</v>
      </c>
    </row>
    <row r="51" spans="1:7" x14ac:dyDescent="0.25">
      <c r="A51" s="15" t="str">
        <f>'Raw Data'!A51</f>
        <v>C-047</v>
      </c>
      <c r="B51" s="20">
        <f>('Raw Data'!B51-'Raw Data'!B56)/'Raw Data'!B57</f>
        <v>1.0409349319744443</v>
      </c>
      <c r="C51" s="20">
        <f>('Raw Data'!C51-'Raw Data'!C56)/'Raw Data'!C57</f>
        <v>0.99813436515030418</v>
      </c>
      <c r="D51" s="20">
        <f>('Raw Data'!D51-'Raw Data'!D56)/'Raw Data'!D57</f>
        <v>1.3227003021290291</v>
      </c>
      <c r="E51" s="20">
        <f>('Raw Data'!E51-'Raw Data'!E56)/'Raw Data'!E57</f>
        <v>-0.5037734918013792</v>
      </c>
      <c r="F51" s="20">
        <f>('Raw Data'!F51-'Raw Data'!F56)/'Raw Data'!F57</f>
        <v>-0.50634394349079115</v>
      </c>
      <c r="G51" s="20">
        <f>('Raw Data'!G51-'Raw Data'!G56)/'Raw Data'!G57</f>
        <v>1.0218910362012419</v>
      </c>
    </row>
    <row r="52" spans="1:7" x14ac:dyDescent="0.25">
      <c r="A52" s="16" t="str">
        <f>'Raw Data'!A52</f>
        <v>C-048</v>
      </c>
      <c r="B52" s="21">
        <f>('Raw Data'!B52-'Raw Data'!B56)/'Raw Data'!B57</f>
        <v>-0.67852556556911026</v>
      </c>
      <c r="C52" s="21">
        <f>('Raw Data'!C52-'Raw Data'!C56)/'Raw Data'!C57</f>
        <v>-0.27445886644843265</v>
      </c>
      <c r="D52" s="21">
        <f>('Raw Data'!D52-'Raw Data'!D56)/'Raw Data'!D57</f>
        <v>-0.85240912520278223</v>
      </c>
      <c r="E52" s="21">
        <f>('Raw Data'!E52-'Raw Data'!E56)/'Raw Data'!E57</f>
        <v>1.0281091669415945E-2</v>
      </c>
      <c r="F52" s="21">
        <f>('Raw Data'!F52-'Raw Data'!F56)/'Raw Data'!F57</f>
        <v>4.5362532467697891E-2</v>
      </c>
      <c r="G52" s="21">
        <f>('Raw Data'!G52-'Raw Data'!G56)/'Raw Data'!G57</f>
        <v>0.23883277091293389</v>
      </c>
    </row>
    <row r="53" spans="1:7" x14ac:dyDescent="0.25">
      <c r="A53" s="15" t="str">
        <f>'Raw Data'!A53</f>
        <v>C-049</v>
      </c>
      <c r="B53" s="20">
        <f>('Raw Data'!B53-'Raw Data'!B56)/'Raw Data'!B57</f>
        <v>-0.1494607970941704</v>
      </c>
      <c r="C53" s="20">
        <f>('Raw Data'!C53-'Raw Data'!C56)/'Raw Data'!C57</f>
        <v>-0.6275282439235218</v>
      </c>
      <c r="D53" s="20">
        <f>('Raw Data'!D53-'Raw Data'!D56)/'Raw Data'!D57</f>
        <v>-0.71919757969946341</v>
      </c>
      <c r="E53" s="20">
        <f>('Raw Data'!E53-'Raw Data'!E56)/'Raw Data'!E57</f>
        <v>0.30402656793844174</v>
      </c>
      <c r="F53" s="20">
        <f>('Raw Data'!F53-'Raw Data'!F56)/'Raw Data'!F57</f>
        <v>-0.32244178483796143</v>
      </c>
      <c r="G53" s="20">
        <f>('Raw Data'!G53-'Raw Data'!G56)/'Raw Data'!G57</f>
        <v>-0.7399900606974511</v>
      </c>
    </row>
    <row r="54" spans="1:7" x14ac:dyDescent="0.25">
      <c r="A54" s="16" t="str">
        <f>'Raw Data'!A54</f>
        <v>C-050</v>
      </c>
      <c r="B54" s="21">
        <f>('Raw Data'!B54-'Raw Data'!B56)/'Raw Data'!B57</f>
        <v>-0.87692485374721274</v>
      </c>
      <c r="C54" s="21">
        <f>('Raw Data'!C54-'Raw Data'!C56)/'Raw Data'!C57</f>
        <v>-0.91099664985536599</v>
      </c>
      <c r="D54" s="21">
        <f>('Raw Data'!D54-'Raw Data'!D56)/'Raw Data'!D57</f>
        <v>-0.89117424792320865</v>
      </c>
      <c r="E54" s="21">
        <f>('Raw Data'!E54-'Raw Data'!E56)/'Raw Data'!E57</f>
        <v>0.30402656793844174</v>
      </c>
      <c r="F54" s="21">
        <f>('Raw Data'!F54-'Raw Data'!F56)/'Raw Data'!F57</f>
        <v>1.5165798016903351</v>
      </c>
      <c r="G54" s="21">
        <f>('Raw Data'!G54-'Raw Data'!G56)/'Raw Data'!G57</f>
        <v>-1.1315191933416051</v>
      </c>
    </row>
    <row r="56" spans="1:7" x14ac:dyDescent="0.25">
      <c r="A56" s="17" t="s">
        <v>112</v>
      </c>
      <c r="B56" s="22">
        <f t="shared" ref="B56:G56" si="0">ROUND(AVERAGE(B5:B54),6)</f>
        <v>0</v>
      </c>
      <c r="C56" s="22">
        <f t="shared" si="0"/>
        <v>0</v>
      </c>
      <c r="D56" s="22">
        <f t="shared" si="0"/>
        <v>0</v>
      </c>
      <c r="E56" s="22">
        <f t="shared" si="0"/>
        <v>0</v>
      </c>
      <c r="F56" s="22">
        <f t="shared" si="0"/>
        <v>0</v>
      </c>
      <c r="G56" s="22">
        <f t="shared" si="0"/>
        <v>0</v>
      </c>
    </row>
    <row r="57" spans="1:7" x14ac:dyDescent="0.25">
      <c r="A57" s="17" t="s">
        <v>113</v>
      </c>
      <c r="B57" s="22">
        <f t="shared" ref="B57:G57" si="1">ROUND(STDEV(B5:B54),6)</f>
        <v>1</v>
      </c>
      <c r="C57" s="22">
        <f t="shared" si="1"/>
        <v>1</v>
      </c>
      <c r="D57" s="22">
        <f t="shared" si="1"/>
        <v>1</v>
      </c>
      <c r="E57" s="22">
        <f t="shared" si="1"/>
        <v>1</v>
      </c>
      <c r="F57" s="22">
        <f t="shared" si="1"/>
        <v>1</v>
      </c>
      <c r="G57" s="22">
        <f t="shared" si="1"/>
        <v>1</v>
      </c>
    </row>
    <row r="58" spans="1:7" x14ac:dyDescent="0.25">
      <c r="A58" s="5" t="s">
        <v>114</v>
      </c>
      <c r="B58" s="5"/>
      <c r="C58" s="5"/>
      <c r="D58" s="5"/>
      <c r="E58" s="5"/>
      <c r="F58" s="5"/>
      <c r="G58" s="5"/>
    </row>
  </sheetData>
  <mergeCells count="3">
    <mergeCell ref="A1:G1"/>
    <mergeCell ref="A2:G2"/>
    <mergeCell ref="A58:G58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E76F51"/>
  </sheetPr>
  <dimension ref="A1:Q70"/>
  <sheetViews>
    <sheetView zoomScaleNormal="100" workbookViewId="0"/>
  </sheetViews>
  <sheetFormatPr defaultColWidth="8.7109375" defaultRowHeight="15" x14ac:dyDescent="0.25"/>
  <cols>
    <col min="1" max="1" width="13" customWidth="1"/>
    <col min="2" max="2" width="9" customWidth="1"/>
    <col min="3" max="11" width="10" customWidth="1"/>
    <col min="12" max="12" width="16" customWidth="1"/>
  </cols>
  <sheetData>
    <row r="1" spans="1:17" ht="18" x14ac:dyDescent="0.25">
      <c r="A1" s="8" t="s">
        <v>115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x14ac:dyDescent="0.25">
      <c r="A2" s="7" t="s">
        <v>116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4" spans="1:17" ht="15.75" x14ac:dyDescent="0.25">
      <c r="A4" s="4" t="s">
        <v>117</v>
      </c>
      <c r="B4" s="4"/>
      <c r="C4" s="4"/>
      <c r="D4" s="4"/>
      <c r="E4" s="4"/>
      <c r="F4" s="4"/>
      <c r="G4" s="4"/>
    </row>
    <row r="5" spans="1:17" ht="30" x14ac:dyDescent="0.25">
      <c r="A5" s="23" t="s">
        <v>118</v>
      </c>
      <c r="B5" s="23" t="s">
        <v>106</v>
      </c>
      <c r="C5" s="23" t="s">
        <v>107</v>
      </c>
      <c r="D5" s="23" t="s">
        <v>108</v>
      </c>
      <c r="E5" s="23" t="s">
        <v>109</v>
      </c>
      <c r="F5" s="23" t="s">
        <v>110</v>
      </c>
      <c r="G5" s="23" t="s">
        <v>111</v>
      </c>
    </row>
    <row r="6" spans="1:17" x14ac:dyDescent="0.25">
      <c r="A6" s="24" t="s">
        <v>119</v>
      </c>
      <c r="B6" s="25">
        <f>Standardize!B5</f>
        <v>1.1070680280338119</v>
      </c>
      <c r="C6" s="25">
        <f>Standardize!C5</f>
        <v>1.3466215580816592</v>
      </c>
      <c r="D6" s="25">
        <f>Standardize!D5</f>
        <v>1.0279137949133934</v>
      </c>
      <c r="E6" s="25">
        <f>Standardize!E5</f>
        <v>-0.57720986086863568</v>
      </c>
      <c r="F6" s="25">
        <f>Standardize!F5</f>
        <v>-0.99674969989833684</v>
      </c>
      <c r="G6" s="25">
        <f>Standardize!G5</f>
        <v>4.306820459085689E-2</v>
      </c>
    </row>
    <row r="7" spans="1:17" x14ac:dyDescent="0.25">
      <c r="A7" s="24" t="s">
        <v>120</v>
      </c>
      <c r="B7" s="25">
        <f>Standardize!B18</f>
        <v>-0.81079175768784528</v>
      </c>
      <c r="C7" s="25">
        <f>Standardize!C18</f>
        <v>-0.69418697065447443</v>
      </c>
      <c r="D7" s="25">
        <f>Standardize!D18</f>
        <v>-0.76115291653035366</v>
      </c>
      <c r="E7" s="25">
        <f>Standardize!E18</f>
        <v>-0.13659164646509697</v>
      </c>
      <c r="F7" s="25">
        <f>Standardize!F18</f>
        <v>2.0069855580978806</v>
      </c>
      <c r="G7" s="25">
        <f>Standardize!G18</f>
        <v>-1.3272837596636822</v>
      </c>
    </row>
    <row r="8" spans="1:17" x14ac:dyDescent="0.25">
      <c r="A8" s="24" t="s">
        <v>121</v>
      </c>
      <c r="B8" s="25">
        <f>Standardize!B31</f>
        <v>-1.2075903340440501</v>
      </c>
      <c r="C8" s="25">
        <f>Standardize!C31</f>
        <v>-0.83845343349982859</v>
      </c>
      <c r="D8" s="25">
        <f>Standardize!D31</f>
        <v>-0.82010485626909346</v>
      </c>
      <c r="E8" s="25">
        <f>Standardize!E31</f>
        <v>-0.28346438459960988</v>
      </c>
      <c r="F8" s="25">
        <f>Standardize!F31</f>
        <v>1.4552790821393919</v>
      </c>
      <c r="G8" s="25">
        <f>Standardize!G31</f>
        <v>-0.93575462701952816</v>
      </c>
    </row>
    <row r="9" spans="1:17" x14ac:dyDescent="0.25">
      <c r="A9" s="24" t="s">
        <v>122</v>
      </c>
      <c r="B9" s="25">
        <f>Standardize!B44</f>
        <v>0.313470875321402</v>
      </c>
      <c r="C9" s="25">
        <f>Standardize!C44</f>
        <v>1.5569679453998102</v>
      </c>
      <c r="D9" s="25">
        <f>Standardize!D44</f>
        <v>1.2388432455111218</v>
      </c>
      <c r="E9" s="25">
        <f>Standardize!E44</f>
        <v>-0.72408259900314864</v>
      </c>
      <c r="F9" s="25">
        <f>Standardize!F44</f>
        <v>-0.50634394349079115</v>
      </c>
      <c r="G9" s="25">
        <f>Standardize!G44</f>
        <v>0.23883277091293389</v>
      </c>
    </row>
    <row r="12" spans="1:17" ht="15.75" x14ac:dyDescent="0.25">
      <c r="A12" s="4" t="s">
        <v>123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30" x14ac:dyDescent="0.25">
      <c r="A13" s="14" t="s">
        <v>41</v>
      </c>
      <c r="B13" s="14" t="s">
        <v>106</v>
      </c>
      <c r="C13" s="14" t="s">
        <v>107</v>
      </c>
      <c r="D13" s="14" t="s">
        <v>108</v>
      </c>
      <c r="E13" s="14" t="s">
        <v>124</v>
      </c>
      <c r="F13" s="14" t="s">
        <v>110</v>
      </c>
      <c r="G13" s="14" t="s">
        <v>111</v>
      </c>
      <c r="H13" s="14" t="s">
        <v>125</v>
      </c>
      <c r="I13" s="14" t="s">
        <v>126</v>
      </c>
      <c r="J13" s="14" t="s">
        <v>127</v>
      </c>
      <c r="K13" s="14" t="s">
        <v>128</v>
      </c>
      <c r="L13" s="14" t="s">
        <v>129</v>
      </c>
    </row>
    <row r="14" spans="1:17" x14ac:dyDescent="0.25">
      <c r="A14" s="16" t="str">
        <f>Standardize!A5</f>
        <v>C-001</v>
      </c>
      <c r="B14" s="26">
        <f>Standardize!B5</f>
        <v>1.1070680280338119</v>
      </c>
      <c r="C14" s="26">
        <f>Standardize!C5</f>
        <v>1.3466215580816592</v>
      </c>
      <c r="D14" s="26">
        <f>Standardize!D5</f>
        <v>1.0279137949133934</v>
      </c>
      <c r="E14" s="26">
        <f>Standardize!E5</f>
        <v>-0.57720986086863568</v>
      </c>
      <c r="F14" s="26">
        <f>Standardize!F5</f>
        <v>-0.99674969989833684</v>
      </c>
      <c r="G14" s="26">
        <f>Standardize!G5</f>
        <v>4.306820459085689E-2</v>
      </c>
      <c r="H14" s="21">
        <f t="shared" ref="H14:H45" si="0">SQRT((B14-$B$6)^2+(C14-$C$6)^2+(D14-$D$6)^2+(E14-$E$6)^2+(F14-$F$6)^2+(G14-$G$6)^2)</f>
        <v>0</v>
      </c>
      <c r="I14" s="21">
        <f t="shared" ref="I14:I45" si="1">SQRT((B14-$B$7)^2+(C14-$C$7)^2+(D14-$D$7)^2+(E14-$E$7)^2+(F14-$F$7)^2+(G14-$G$7)^2)</f>
        <v>4.7051333374917919</v>
      </c>
      <c r="J14" s="21">
        <f t="shared" ref="J14:J45" si="2">SQRT((B14-$B$8)^2+(C14-$C$8)^2+(D14-$D$8)^2+(E14-$E$8)^2+(F14-$F$8)^2+(G14-$G$8)^2)</f>
        <v>4.5391843623653214</v>
      </c>
      <c r="K14" s="21">
        <f t="shared" ref="K14:K45" si="3">SQRT((B14-$B$9)^2+(C14-$C$9)^2+(D14-$D$9)^2+(E14-$E$9)^2+(F14-$F$9)^2+(G14-$G$9)^2)</f>
        <v>1.0094188670381381</v>
      </c>
      <c r="L14" s="27">
        <f t="shared" ref="L14:L45" si="4">MATCH(MIN(H14:K14),H14:K14,0)</f>
        <v>1</v>
      </c>
    </row>
    <row r="15" spans="1:17" x14ac:dyDescent="0.25">
      <c r="A15" s="15" t="str">
        <f>Standardize!A6</f>
        <v>C-002</v>
      </c>
      <c r="B15" s="28">
        <f>Standardize!B6</f>
        <v>1.2393342201525468</v>
      </c>
      <c r="C15" s="28">
        <f>Standardize!C6</f>
        <v>0.59902609139106566</v>
      </c>
      <c r="D15" s="28">
        <f>Standardize!D6</f>
        <v>0.67307619855961454</v>
      </c>
      <c r="E15" s="28">
        <f>Standardize!E6</f>
        <v>-1.8256281350119954</v>
      </c>
      <c r="F15" s="28">
        <f>Standardize!F6</f>
        <v>-0.93544898034739365</v>
      </c>
      <c r="G15" s="28">
        <f>Standardize!G6</f>
        <v>1.0218910362012419</v>
      </c>
      <c r="H15" s="20">
        <f t="shared" si="0"/>
        <v>1.7951888893078534</v>
      </c>
      <c r="I15" s="20">
        <f t="shared" si="1"/>
        <v>4.9961802607230332</v>
      </c>
      <c r="J15" s="20">
        <f t="shared" si="2"/>
        <v>4.7127065541454041</v>
      </c>
      <c r="K15" s="20">
        <f t="shared" si="3"/>
        <v>2.0262482147488527</v>
      </c>
      <c r="L15" s="29">
        <f t="shared" si="4"/>
        <v>1</v>
      </c>
    </row>
    <row r="16" spans="1:17" x14ac:dyDescent="0.25">
      <c r="A16" s="16" t="str">
        <f>Standardize!A7</f>
        <v>C-003</v>
      </c>
      <c r="B16" s="26">
        <f>Standardize!B7</f>
        <v>-0.6123924695097428</v>
      </c>
      <c r="C16" s="26">
        <f>Standardize!C7</f>
        <v>-0.6315557429698565</v>
      </c>
      <c r="D16" s="26">
        <f>Standardize!D7</f>
        <v>-0.5793643292777868</v>
      </c>
      <c r="E16" s="26">
        <f>Standardize!E7</f>
        <v>1.9196266874180836</v>
      </c>
      <c r="F16" s="26">
        <f>Standardize!F7</f>
        <v>-0.69024610214362081</v>
      </c>
      <c r="G16" s="26">
        <f>Standardize!G7</f>
        <v>-0.34846092805329715</v>
      </c>
      <c r="H16" s="21">
        <f t="shared" si="0"/>
        <v>3.9918047386511422</v>
      </c>
      <c r="I16" s="21">
        <f t="shared" si="1"/>
        <v>3.5408358674152582</v>
      </c>
      <c r="J16" s="21">
        <f t="shared" si="2"/>
        <v>3.2026279256996206</v>
      </c>
      <c r="K16" s="21">
        <f t="shared" si="3"/>
        <v>4.0398849410335096</v>
      </c>
      <c r="L16" s="27">
        <f t="shared" si="4"/>
        <v>3</v>
      </c>
    </row>
    <row r="17" spans="1:12" x14ac:dyDescent="0.25">
      <c r="A17" s="15" t="str">
        <f>Standardize!A8</f>
        <v>C-004</v>
      </c>
      <c r="B17" s="28">
        <f>Standardize!B8</f>
        <v>-0.28172698921290534</v>
      </c>
      <c r="C17" s="28">
        <f>Standardize!C8</f>
        <v>-0.54379485057697063</v>
      </c>
      <c r="D17" s="28">
        <f>Standardize!D8</f>
        <v>-0.78176866989965377</v>
      </c>
      <c r="E17" s="28">
        <f>Standardize!E8</f>
        <v>0.89151752047649335</v>
      </c>
      <c r="F17" s="28">
        <f>Standardize!F8</f>
        <v>-0.75154682169456399</v>
      </c>
      <c r="G17" s="28">
        <f>Standardize!G8</f>
        <v>-0.93575462701952816</v>
      </c>
      <c r="H17" s="20">
        <f t="shared" si="0"/>
        <v>3.457275680269225</v>
      </c>
      <c r="I17" s="20">
        <f t="shared" si="1"/>
        <v>3.0203901634609416</v>
      </c>
      <c r="J17" s="20">
        <f t="shared" si="2"/>
        <v>2.6825695376012528</v>
      </c>
      <c r="K17" s="20">
        <f t="shared" si="3"/>
        <v>3.5916961297596131</v>
      </c>
      <c r="L17" s="29">
        <f t="shared" si="4"/>
        <v>3</v>
      </c>
    </row>
    <row r="18" spans="1:12" x14ac:dyDescent="0.25">
      <c r="A18" s="16" t="str">
        <f>Standardize!A9</f>
        <v>C-005</v>
      </c>
      <c r="B18" s="26">
        <f>Standardize!B9</f>
        <v>-0.87692485374721274</v>
      </c>
      <c r="C18" s="26">
        <f>Standardize!C9</f>
        <v>-0.54844938540297417</v>
      </c>
      <c r="D18" s="26">
        <f>Standardize!D9</f>
        <v>-0.83058698834633193</v>
      </c>
      <c r="E18" s="26">
        <f>Standardize!E9</f>
        <v>1.332135734880032</v>
      </c>
      <c r="F18" s="26">
        <f>Standardize!F9</f>
        <v>1.4552790821393919</v>
      </c>
      <c r="G18" s="26">
        <f>Standardize!G9</f>
        <v>-1.1315191933416051</v>
      </c>
      <c r="H18" s="21">
        <f t="shared" si="0"/>
        <v>4.6924671660548185</v>
      </c>
      <c r="I18" s="21">
        <f t="shared" si="1"/>
        <v>1.5906910580728766</v>
      </c>
      <c r="J18" s="21">
        <f t="shared" si="2"/>
        <v>1.6858349250016413</v>
      </c>
      <c r="K18" s="21">
        <f t="shared" si="3"/>
        <v>4.4817662655083819</v>
      </c>
      <c r="L18" s="27">
        <f t="shared" si="4"/>
        <v>2</v>
      </c>
    </row>
    <row r="19" spans="1:12" x14ac:dyDescent="0.25">
      <c r="A19" s="15" t="str">
        <f>Standardize!A10</f>
        <v>C-006</v>
      </c>
      <c r="B19" s="28">
        <f>Standardize!B10</f>
        <v>-0.9430579498065802</v>
      </c>
      <c r="C19" s="28">
        <f>Standardize!C10</f>
        <v>-0.50460511434766597</v>
      </c>
      <c r="D19" s="28">
        <f>Standardize!D10</f>
        <v>-0.82766485945523471</v>
      </c>
      <c r="E19" s="28">
        <f>Standardize!E10</f>
        <v>1.6993175802163143</v>
      </c>
      <c r="F19" s="28">
        <f>Standardize!F10</f>
        <v>0.10666325201864112</v>
      </c>
      <c r="G19" s="28">
        <f>Standardize!G10</f>
        <v>-0.7399900606974511</v>
      </c>
      <c r="H19" s="20">
        <f t="shared" si="0"/>
        <v>4.2528233492099723</v>
      </c>
      <c r="I19" s="20">
        <f t="shared" si="1"/>
        <v>2.7174548586520553</v>
      </c>
      <c r="J19" s="20">
        <f t="shared" si="2"/>
        <v>2.4433587495163516</v>
      </c>
      <c r="K19" s="20">
        <f t="shared" si="3"/>
        <v>4.1600654205210237</v>
      </c>
      <c r="L19" s="29">
        <f t="shared" si="4"/>
        <v>3</v>
      </c>
    </row>
    <row r="20" spans="1:12" x14ac:dyDescent="0.25">
      <c r="A20" s="16" t="str">
        <f>Standardize!A11</f>
        <v>C-007</v>
      </c>
      <c r="B20" s="26">
        <f>Standardize!B11</f>
        <v>-1.0091910458659477</v>
      </c>
      <c r="C20" s="26">
        <f>Standardize!C11</f>
        <v>-0.9476541262052387</v>
      </c>
      <c r="D20" s="26">
        <f>Standardize!D11</f>
        <v>-0.81739719555348966</v>
      </c>
      <c r="E20" s="26">
        <f>Standardize!E11</f>
        <v>-0.87095533713766149</v>
      </c>
      <c r="F20" s="26">
        <f>Standardize!F11</f>
        <v>1.2100762039356192</v>
      </c>
      <c r="G20" s="26">
        <f>Standardize!G11</f>
        <v>-0.93575462701952816</v>
      </c>
      <c r="H20" s="21">
        <f t="shared" si="0"/>
        <v>4.3659921146577778</v>
      </c>
      <c r="I20" s="21">
        <f t="shared" si="1"/>
        <v>1.1976731215377723</v>
      </c>
      <c r="J20" s="21">
        <f t="shared" si="2"/>
        <v>0.67569554612780414</v>
      </c>
      <c r="K20" s="21">
        <f t="shared" si="3"/>
        <v>4.0740663114239988</v>
      </c>
      <c r="L20" s="27">
        <f t="shared" si="4"/>
        <v>3</v>
      </c>
    </row>
    <row r="21" spans="1:12" x14ac:dyDescent="0.25">
      <c r="A21" s="15" t="str">
        <f>Standardize!A12</f>
        <v>C-008</v>
      </c>
      <c r="B21" s="28">
        <f>Standardize!B12</f>
        <v>1.9006651807462216</v>
      </c>
      <c r="C21" s="28">
        <f>Standardize!C12</f>
        <v>-0.16084480652458394</v>
      </c>
      <c r="D21" s="28">
        <f>Standardize!D12</f>
        <v>5.5354236094838603E-2</v>
      </c>
      <c r="E21" s="28">
        <f>Standardize!E12</f>
        <v>-1.3115735515412001</v>
      </c>
      <c r="F21" s="28">
        <f>Standardize!F12</f>
        <v>-0.81284754124550718</v>
      </c>
      <c r="G21" s="28">
        <f>Standardize!G12</f>
        <v>1.6091847351674728</v>
      </c>
      <c r="H21" s="20">
        <f t="shared" si="0"/>
        <v>2.6218227243928003</v>
      </c>
      <c r="I21" s="20">
        <f t="shared" si="1"/>
        <v>5.1242584760971859</v>
      </c>
      <c r="J21" s="20">
        <f t="shared" si="2"/>
        <v>4.8543751003649875</v>
      </c>
      <c r="K21" s="20">
        <f t="shared" si="3"/>
        <v>3.0311164989064832</v>
      </c>
      <c r="L21" s="29">
        <f t="shared" si="4"/>
        <v>1</v>
      </c>
    </row>
    <row r="22" spans="1:12" x14ac:dyDescent="0.25">
      <c r="A22" s="16" t="str">
        <f>Standardize!A13</f>
        <v>C-009</v>
      </c>
      <c r="B22" s="26">
        <f>Standardize!B13</f>
        <v>-0.54625937345037534</v>
      </c>
      <c r="C22" s="26">
        <f>Standardize!C13</f>
        <v>-0.65528663555424782</v>
      </c>
      <c r="D22" s="26">
        <f>Standardize!D13</f>
        <v>-0.70453331820010423</v>
      </c>
      <c r="E22" s="26">
        <f>Standardize!E13</f>
        <v>1.9196266874180836</v>
      </c>
      <c r="F22" s="26">
        <f>Standardize!F13</f>
        <v>-0.62894538259267752</v>
      </c>
      <c r="G22" s="26">
        <f>Standardize!G13</f>
        <v>-0.34846092805329715</v>
      </c>
      <c r="H22" s="21">
        <f t="shared" si="0"/>
        <v>4.0330222833972078</v>
      </c>
      <c r="I22" s="21">
        <f t="shared" si="1"/>
        <v>3.494131693806811</v>
      </c>
      <c r="J22" s="21">
        <f t="shared" si="2"/>
        <v>3.1665093203018073</v>
      </c>
      <c r="K22" s="21">
        <f t="shared" si="3"/>
        <v>4.0937834203597774</v>
      </c>
      <c r="L22" s="27">
        <f t="shared" si="4"/>
        <v>3</v>
      </c>
    </row>
    <row r="23" spans="1:12" x14ac:dyDescent="0.25">
      <c r="A23" s="15" t="str">
        <f>Standardize!A14</f>
        <v>C-010</v>
      </c>
      <c r="B23" s="28">
        <f>Standardize!B14</f>
        <v>-0.48012627739100783</v>
      </c>
      <c r="C23" s="28">
        <f>Standardize!C14</f>
        <v>-1.1320267621886442</v>
      </c>
      <c r="D23" s="28">
        <f>Standardize!D14</f>
        <v>-0.67785883887311649</v>
      </c>
      <c r="E23" s="28">
        <f>Standardize!E14</f>
        <v>1.332135734880032</v>
      </c>
      <c r="F23" s="28">
        <f>Standardize!F14</f>
        <v>-0.32244178483796143</v>
      </c>
      <c r="G23" s="28">
        <f>Standardize!G14</f>
        <v>-0.34846092805329715</v>
      </c>
      <c r="H23" s="20">
        <f t="shared" si="0"/>
        <v>3.9782069286242177</v>
      </c>
      <c r="I23" s="20">
        <f t="shared" si="1"/>
        <v>2.9748054135851008</v>
      </c>
      <c r="J23" s="20">
        <f t="shared" si="2"/>
        <v>2.5982671722321653</v>
      </c>
      <c r="K23" s="20">
        <f t="shared" si="3"/>
        <v>4.0175867866064543</v>
      </c>
      <c r="L23" s="29">
        <f t="shared" si="4"/>
        <v>3</v>
      </c>
    </row>
    <row r="24" spans="1:12" x14ac:dyDescent="0.25">
      <c r="A24" s="16" t="str">
        <f>Standardize!A15</f>
        <v>C-011</v>
      </c>
      <c r="B24" s="26">
        <f>Standardize!B15</f>
        <v>-1.3398565261627851</v>
      </c>
      <c r="C24" s="26">
        <f>Standardize!C15</f>
        <v>-0.97698010728513673</v>
      </c>
      <c r="D24" s="26">
        <f>Standardize!D15</f>
        <v>-0.85235550815890881</v>
      </c>
      <c r="E24" s="26">
        <f>Standardize!E15</f>
        <v>-6.3155277397840506E-2</v>
      </c>
      <c r="F24" s="26">
        <f>Standardize!F15</f>
        <v>1.2100762039356192</v>
      </c>
      <c r="G24" s="26">
        <f>Standardize!G15</f>
        <v>-0.93575462701952816</v>
      </c>
      <c r="H24" s="21">
        <f t="shared" si="0"/>
        <v>4.5841470248676828</v>
      </c>
      <c r="I24" s="21">
        <f t="shared" si="1"/>
        <v>1.077938718503419</v>
      </c>
      <c r="J24" s="21">
        <f t="shared" si="2"/>
        <v>0.38260246166273448</v>
      </c>
      <c r="K24" s="21">
        <f t="shared" si="3"/>
        <v>4.2766897315415342</v>
      </c>
      <c r="L24" s="27">
        <f t="shared" si="4"/>
        <v>3</v>
      </c>
    </row>
    <row r="25" spans="1:12" x14ac:dyDescent="0.25">
      <c r="A25" s="15" t="str">
        <f>Standardize!A16</f>
        <v>C-012</v>
      </c>
      <c r="B25" s="28">
        <f>Standardize!B16</f>
        <v>2.0329313728649567</v>
      </c>
      <c r="C25" s="28">
        <f>Standardize!C16</f>
        <v>0.17334114727816954</v>
      </c>
      <c r="D25" s="28">
        <f>Standardize!D16</f>
        <v>0.62693873230660357</v>
      </c>
      <c r="E25" s="28">
        <f>Standardize!E16</f>
        <v>-1.0912644443394308</v>
      </c>
      <c r="F25" s="28">
        <f>Standardize!F16</f>
        <v>-1.2419525781021097</v>
      </c>
      <c r="G25" s="28">
        <f>Standardize!G16</f>
        <v>1.2176556025233189</v>
      </c>
      <c r="H25" s="20">
        <f t="shared" si="0"/>
        <v>2.024505613269111</v>
      </c>
      <c r="I25" s="20">
        <f t="shared" si="1"/>
        <v>5.3581601530077787</v>
      </c>
      <c r="J25" s="20">
        <f t="shared" si="2"/>
        <v>5.1169736696706565</v>
      </c>
      <c r="K25" s="20">
        <f t="shared" si="3"/>
        <v>2.6228670112901624</v>
      </c>
      <c r="L25" s="29">
        <f t="shared" si="4"/>
        <v>1</v>
      </c>
    </row>
    <row r="26" spans="1:12" x14ac:dyDescent="0.25">
      <c r="A26" s="16" t="str">
        <f>Standardize!A17</f>
        <v>C-013</v>
      </c>
      <c r="B26" s="26">
        <f>Standardize!B17</f>
        <v>1.4377335083306493</v>
      </c>
      <c r="C26" s="26">
        <f>Standardize!C17</f>
        <v>1.2772376373852228</v>
      </c>
      <c r="D26" s="26">
        <f>Standardize!D17</f>
        <v>0.38568884339850013</v>
      </c>
      <c r="E26" s="26">
        <f>Standardize!E17</f>
        <v>-0.94439170620491797</v>
      </c>
      <c r="F26" s="26">
        <f>Standardize!F17</f>
        <v>-0.99674969989833684</v>
      </c>
      <c r="G26" s="26">
        <f>Standardize!G17</f>
        <v>0.43459733723501093</v>
      </c>
      <c r="H26" s="21">
        <f t="shared" si="0"/>
        <v>0.90262076527913737</v>
      </c>
      <c r="I26" s="21">
        <f t="shared" si="1"/>
        <v>4.7996685631071365</v>
      </c>
      <c r="J26" s="21">
        <f t="shared" si="2"/>
        <v>4.6103101807729718</v>
      </c>
      <c r="K26" s="21">
        <f t="shared" si="3"/>
        <v>1.5483686967605406</v>
      </c>
      <c r="L26" s="27">
        <f t="shared" si="4"/>
        <v>1</v>
      </c>
    </row>
    <row r="27" spans="1:12" x14ac:dyDescent="0.25">
      <c r="A27" s="15" t="str">
        <f>Standardize!A18</f>
        <v>C-014</v>
      </c>
      <c r="B27" s="28">
        <f>Standardize!B18</f>
        <v>-0.81079175768784528</v>
      </c>
      <c r="C27" s="28">
        <f>Standardize!C18</f>
        <v>-0.69418697065447443</v>
      </c>
      <c r="D27" s="28">
        <f>Standardize!D18</f>
        <v>-0.76115291653035366</v>
      </c>
      <c r="E27" s="28">
        <f>Standardize!E18</f>
        <v>-0.13659164646509697</v>
      </c>
      <c r="F27" s="28">
        <f>Standardize!F18</f>
        <v>2.0069855580978806</v>
      </c>
      <c r="G27" s="28">
        <f>Standardize!G18</f>
        <v>-1.3272837596636822</v>
      </c>
      <c r="H27" s="20">
        <f t="shared" si="0"/>
        <v>4.7051333374917919</v>
      </c>
      <c r="I27" s="20">
        <f t="shared" si="1"/>
        <v>0</v>
      </c>
      <c r="J27" s="20">
        <f t="shared" si="2"/>
        <v>0.81300919566135788</v>
      </c>
      <c r="K27" s="20">
        <f t="shared" si="3"/>
        <v>4.4098006034799644</v>
      </c>
      <c r="L27" s="29">
        <f t="shared" si="4"/>
        <v>2</v>
      </c>
    </row>
    <row r="28" spans="1:12" x14ac:dyDescent="0.25">
      <c r="A28" s="16" t="str">
        <f>Standardize!A19</f>
        <v>C-015</v>
      </c>
      <c r="B28" s="26">
        <f>Standardize!B19</f>
        <v>-0.9430579498065802</v>
      </c>
      <c r="C28" s="26">
        <f>Standardize!C19</f>
        <v>-0.34726736717229156</v>
      </c>
      <c r="D28" s="26">
        <f>Standardize!D19</f>
        <v>-0.90444446628186081</v>
      </c>
      <c r="E28" s="26">
        <f>Standardize!E19</f>
        <v>0.15715382980392886</v>
      </c>
      <c r="F28" s="26">
        <f>Standardize!F19</f>
        <v>1.3326776430375056</v>
      </c>
      <c r="G28" s="26">
        <f>Standardize!G19</f>
        <v>-1.1315191933416051</v>
      </c>
      <c r="H28" s="21">
        <f t="shared" si="0"/>
        <v>4.2604532619547273</v>
      </c>
      <c r="I28" s="21">
        <f t="shared" si="1"/>
        <v>0.85888378704972146</v>
      </c>
      <c r="J28" s="21">
        <f t="shared" si="2"/>
        <v>0.75223240627021182</v>
      </c>
      <c r="K28" s="21">
        <f t="shared" si="3"/>
        <v>3.9793343130047338</v>
      </c>
      <c r="L28" s="27">
        <f t="shared" si="4"/>
        <v>3</v>
      </c>
    </row>
    <row r="29" spans="1:12" x14ac:dyDescent="0.25">
      <c r="A29" s="15" t="str">
        <f>Standardize!A20</f>
        <v>C-016</v>
      </c>
      <c r="B29" s="28">
        <f>Standardize!B20</f>
        <v>-1.3398565261627851</v>
      </c>
      <c r="C29" s="28">
        <f>Standardize!C20</f>
        <v>-0.85900091366436249</v>
      </c>
      <c r="D29" s="28">
        <f>Standardize!D20</f>
        <v>-0.91020829849824514</v>
      </c>
      <c r="E29" s="28">
        <f>Standardize!E20</f>
        <v>0.89151752047649335</v>
      </c>
      <c r="F29" s="28">
        <f>Standardize!F20</f>
        <v>0.84227188662995978</v>
      </c>
      <c r="G29" s="28">
        <f>Standardize!G20</f>
        <v>-0.54422549437537415</v>
      </c>
      <c r="H29" s="20">
        <f t="shared" si="0"/>
        <v>4.5268755136459156</v>
      </c>
      <c r="I29" s="20">
        <f t="shared" si="1"/>
        <v>1.8319490479910872</v>
      </c>
      <c r="J29" s="20">
        <f t="shared" si="2"/>
        <v>1.3912909600554213</v>
      </c>
      <c r="K29" s="20">
        <f t="shared" si="3"/>
        <v>4.2697691053997975</v>
      </c>
      <c r="L29" s="29">
        <f t="shared" si="4"/>
        <v>3</v>
      </c>
    </row>
    <row r="30" spans="1:12" x14ac:dyDescent="0.25">
      <c r="A30" s="16" t="str">
        <f>Standardize!A21</f>
        <v>C-017</v>
      </c>
      <c r="B30" s="26">
        <f>Standardize!B21</f>
        <v>0.37960397138076951</v>
      </c>
      <c r="C30" s="26">
        <f>Standardize!C21</f>
        <v>0.98962114860326134</v>
      </c>
      <c r="D30" s="26">
        <f>Standardize!D21</f>
        <v>1.6506489509803268</v>
      </c>
      <c r="E30" s="26">
        <f>Standardize!E21</f>
        <v>-1.0912644443394308</v>
      </c>
      <c r="F30" s="26">
        <f>Standardize!F21</f>
        <v>-0.44504322393984791</v>
      </c>
      <c r="G30" s="26">
        <f>Standardize!G21</f>
        <v>1.6091847351674728</v>
      </c>
      <c r="H30" s="21">
        <f t="shared" si="0"/>
        <v>2.0163842536676277</v>
      </c>
      <c r="I30" s="21">
        <f t="shared" si="1"/>
        <v>5.061198725842492</v>
      </c>
      <c r="J30" s="21">
        <f t="shared" si="2"/>
        <v>4.7650969536462346</v>
      </c>
      <c r="K30" s="21">
        <f t="shared" si="3"/>
        <v>1.5850188342682197</v>
      </c>
      <c r="L30" s="27">
        <f t="shared" si="4"/>
        <v>4</v>
      </c>
    </row>
    <row r="31" spans="1:12" x14ac:dyDescent="0.25">
      <c r="A31" s="15" t="str">
        <f>Standardize!A22</f>
        <v>C-018</v>
      </c>
      <c r="B31" s="28">
        <f>Standardize!B22</f>
        <v>-0.9430579498065802</v>
      </c>
      <c r="C31" s="28">
        <f>Standardize!C22</f>
        <v>-0.73453431140009084</v>
      </c>
      <c r="D31" s="28">
        <f>Standardize!D22</f>
        <v>-0.68271118134365394</v>
      </c>
      <c r="E31" s="28">
        <f>Standardize!E22</f>
        <v>1.7727539492835709</v>
      </c>
      <c r="F31" s="28">
        <f>Standardize!F22</f>
        <v>-0.81284754124550718</v>
      </c>
      <c r="G31" s="28">
        <f>Standardize!G22</f>
        <v>-0.93575462701952816</v>
      </c>
      <c r="H31" s="20">
        <f t="shared" si="0"/>
        <v>4.2396589646046774</v>
      </c>
      <c r="I31" s="20">
        <f t="shared" si="1"/>
        <v>3.4315637445876463</v>
      </c>
      <c r="J31" s="20">
        <f t="shared" si="2"/>
        <v>3.0776753897158429</v>
      </c>
      <c r="K31" s="20">
        <f t="shared" si="3"/>
        <v>4.2696617496401759</v>
      </c>
      <c r="L31" s="29">
        <f t="shared" si="4"/>
        <v>3</v>
      </c>
    </row>
    <row r="32" spans="1:12" x14ac:dyDescent="0.25">
      <c r="A32" s="16" t="str">
        <f>Standardize!A23</f>
        <v>C-019</v>
      </c>
      <c r="B32" s="26">
        <f>Standardize!B23</f>
        <v>0.97480183591507685</v>
      </c>
      <c r="C32" s="26">
        <f>Standardize!C23</f>
        <v>1.4374935126121331</v>
      </c>
      <c r="D32" s="26">
        <f>Standardize!D23</f>
        <v>1.2733190047216809</v>
      </c>
      <c r="E32" s="26">
        <f>Standardize!E23</f>
        <v>-0.21002801553235342</v>
      </c>
      <c r="F32" s="26">
        <f>Standardize!F23</f>
        <v>-0.75154682169456399</v>
      </c>
      <c r="G32" s="26">
        <f>Standardize!G23</f>
        <v>0.63036190355708788</v>
      </c>
      <c r="H32" s="21">
        <f t="shared" si="0"/>
        <v>0.79109836466032335</v>
      </c>
      <c r="I32" s="21">
        <f t="shared" si="1"/>
        <v>4.828949419491857</v>
      </c>
      <c r="J32" s="21">
        <f t="shared" si="2"/>
        <v>4.6533201055010673</v>
      </c>
      <c r="K32" s="21">
        <f t="shared" si="3"/>
        <v>0.96462064329904573</v>
      </c>
      <c r="L32" s="27">
        <f t="shared" si="4"/>
        <v>1</v>
      </c>
    </row>
    <row r="33" spans="1:12" x14ac:dyDescent="0.25">
      <c r="A33" s="15" t="str">
        <f>Standardize!A24</f>
        <v>C-020</v>
      </c>
      <c r="B33" s="28">
        <f>Standardize!B24</f>
        <v>0.9086687398557094</v>
      </c>
      <c r="C33" s="28">
        <f>Standardize!C24</f>
        <v>0.70579099126006983</v>
      </c>
      <c r="D33" s="28">
        <f>Standardize!D24</f>
        <v>2.3559007375683341</v>
      </c>
      <c r="E33" s="28">
        <f>Standardize!E24</f>
        <v>-0.13659164646509697</v>
      </c>
      <c r="F33" s="28">
        <f>Standardize!F24</f>
        <v>-0.87414826079645047</v>
      </c>
      <c r="G33" s="28">
        <f>Standardize!G24</f>
        <v>1.0218910362012419</v>
      </c>
      <c r="H33" s="20">
        <f t="shared" si="0"/>
        <v>1.8387074460610264</v>
      </c>
      <c r="I33" s="20">
        <f t="shared" si="1"/>
        <v>5.3340472891504023</v>
      </c>
      <c r="J33" s="20">
        <f t="shared" si="2"/>
        <v>5.1215656525425004</v>
      </c>
      <c r="K33" s="20">
        <f t="shared" si="3"/>
        <v>1.8493744963487082</v>
      </c>
      <c r="L33" s="29">
        <f t="shared" si="4"/>
        <v>1</v>
      </c>
    </row>
    <row r="34" spans="1:12" x14ac:dyDescent="0.25">
      <c r="A34" s="16" t="str">
        <f>Standardize!A25</f>
        <v>C-021</v>
      </c>
      <c r="B34" s="26">
        <f>Standardize!B25</f>
        <v>-0.67852556556911026</v>
      </c>
      <c r="C34" s="26">
        <f>Standardize!C25</f>
        <v>-0.58925494460296401</v>
      </c>
      <c r="D34" s="26">
        <f>Standardize!D25</f>
        <v>-0.56226049228219066</v>
      </c>
      <c r="E34" s="26">
        <f>Standardize!E25</f>
        <v>0.37746293700569822</v>
      </c>
      <c r="F34" s="26">
        <f>Standardize!F25</f>
        <v>-1.5938187083245334E-2</v>
      </c>
      <c r="G34" s="26">
        <f>Standardize!G25</f>
        <v>4.306820459085689E-2</v>
      </c>
      <c r="H34" s="21">
        <f t="shared" si="0"/>
        <v>3.3671958590928543</v>
      </c>
      <c r="I34" s="21">
        <f t="shared" si="1"/>
        <v>2.5104581995391628</v>
      </c>
      <c r="J34" s="21">
        <f t="shared" si="2"/>
        <v>1.9919569386748264</v>
      </c>
      <c r="K34" s="21">
        <f t="shared" si="3"/>
        <v>3.2134916284083097</v>
      </c>
      <c r="L34" s="27">
        <f t="shared" si="4"/>
        <v>3</v>
      </c>
    </row>
    <row r="35" spans="1:12" x14ac:dyDescent="0.25">
      <c r="A35" s="15" t="str">
        <f>Standardize!A26</f>
        <v>C-022</v>
      </c>
      <c r="B35" s="28">
        <f>Standardize!B26</f>
        <v>-0.87692485374721274</v>
      </c>
      <c r="C35" s="28">
        <f>Standardize!C26</f>
        <v>-0.41809829351411787</v>
      </c>
      <c r="D35" s="28">
        <f>Standardize!D26</f>
        <v>-0.84452741975340084</v>
      </c>
      <c r="E35" s="28">
        <f>Standardize!E26</f>
        <v>1.0281091669415945E-2</v>
      </c>
      <c r="F35" s="28">
        <f>Standardize!F26</f>
        <v>0.84227188662995978</v>
      </c>
      <c r="G35" s="28">
        <f>Standardize!G26</f>
        <v>-1.3272837596636822</v>
      </c>
      <c r="H35" s="20">
        <f t="shared" si="0"/>
        <v>4.0201381236127016</v>
      </c>
      <c r="I35" s="20">
        <f t="shared" si="1"/>
        <v>1.2106524643920782</v>
      </c>
      <c r="J35" s="20">
        <f t="shared" si="2"/>
        <v>0.9497335697254411</v>
      </c>
      <c r="K35" s="20">
        <f t="shared" si="3"/>
        <v>3.8038319683633501</v>
      </c>
      <c r="L35" s="29">
        <f t="shared" si="4"/>
        <v>3</v>
      </c>
    </row>
    <row r="36" spans="1:12" x14ac:dyDescent="0.25">
      <c r="A36" s="16" t="str">
        <f>Standardize!A27</f>
        <v>C-023</v>
      </c>
      <c r="B36" s="26">
        <f>Standardize!B27</f>
        <v>0.71026945167760691</v>
      </c>
      <c r="C36" s="26">
        <f>Standardize!C27</f>
        <v>1.4694482206144892</v>
      </c>
      <c r="D36" s="26">
        <f>Standardize!D27</f>
        <v>1.2908785865902004</v>
      </c>
      <c r="E36" s="26">
        <f>Standardize!E27</f>
        <v>8.3717460736672397E-2</v>
      </c>
      <c r="F36" s="26">
        <f>Standardize!F27</f>
        <v>-0.50634394349079115</v>
      </c>
      <c r="G36" s="26">
        <f>Standardize!G27</f>
        <v>1.6091847351674728</v>
      </c>
      <c r="H36" s="21">
        <f t="shared" si="0"/>
        <v>1.8362270280649535</v>
      </c>
      <c r="I36" s="21">
        <f t="shared" si="1"/>
        <v>5.1180060805689678</v>
      </c>
      <c r="J36" s="21">
        <f t="shared" si="2"/>
        <v>4.8908435937181478</v>
      </c>
      <c r="K36" s="21">
        <f t="shared" si="3"/>
        <v>1.6426265344252653</v>
      </c>
      <c r="L36" s="27">
        <f t="shared" si="4"/>
        <v>4</v>
      </c>
    </row>
    <row r="37" spans="1:12" x14ac:dyDescent="0.25">
      <c r="A37" s="15" t="str">
        <f>Standardize!A28</f>
        <v>C-024</v>
      </c>
      <c r="B37" s="28">
        <f>Standardize!B28</f>
        <v>0.64413635561823945</v>
      </c>
      <c r="C37" s="28">
        <f>Standardize!C28</f>
        <v>3.1906855525663058</v>
      </c>
      <c r="D37" s="28">
        <f>Standardize!D28</f>
        <v>1.5247561319657192</v>
      </c>
      <c r="E37" s="28">
        <f>Standardize!E28</f>
        <v>-0.87095533713766149</v>
      </c>
      <c r="F37" s="28">
        <f>Standardize!F28</f>
        <v>-0.87414826079645047</v>
      </c>
      <c r="G37" s="28">
        <f>Standardize!G28</f>
        <v>0.82612646987916494</v>
      </c>
      <c r="H37" s="20">
        <f t="shared" si="0"/>
        <v>2.1392119627335835</v>
      </c>
      <c r="I37" s="20">
        <f t="shared" si="1"/>
        <v>5.9926478491410666</v>
      </c>
      <c r="J37" s="20">
        <f t="shared" si="2"/>
        <v>5.8341090254923582</v>
      </c>
      <c r="K37" s="20">
        <f t="shared" si="3"/>
        <v>1.8335442629911629</v>
      </c>
      <c r="L37" s="29">
        <f t="shared" si="4"/>
        <v>4</v>
      </c>
    </row>
    <row r="38" spans="1:12" x14ac:dyDescent="0.25">
      <c r="A38" s="16" t="str">
        <f>Standardize!A29</f>
        <v>C-025</v>
      </c>
      <c r="B38" s="26">
        <f>Standardize!B29</f>
        <v>0.64413635561823945</v>
      </c>
      <c r="C38" s="26">
        <f>Standardize!C29</f>
        <v>1.739218306436644</v>
      </c>
      <c r="D38" s="26">
        <f>Standardize!D29</f>
        <v>1.4225888548650656</v>
      </c>
      <c r="E38" s="26">
        <f>Standardize!E29</f>
        <v>-0.43033712273412278</v>
      </c>
      <c r="F38" s="26">
        <f>Standardize!F29</f>
        <v>-0.81284754124550718</v>
      </c>
      <c r="G38" s="26">
        <f>Standardize!G29</f>
        <v>-0.7399900606974511</v>
      </c>
      <c r="H38" s="21">
        <f t="shared" si="0"/>
        <v>1.0921438527469154</v>
      </c>
      <c r="I38" s="21">
        <f t="shared" si="1"/>
        <v>4.6032232384957172</v>
      </c>
      <c r="J38" s="21">
        <f t="shared" si="2"/>
        <v>4.5063568611881228</v>
      </c>
      <c r="K38" s="21">
        <f t="shared" si="3"/>
        <v>1.1465785184023465</v>
      </c>
      <c r="L38" s="27">
        <f t="shared" si="4"/>
        <v>1</v>
      </c>
    </row>
    <row r="39" spans="1:12" x14ac:dyDescent="0.25">
      <c r="A39" s="15" t="str">
        <f>Standardize!A30</f>
        <v>C-026</v>
      </c>
      <c r="B39" s="28">
        <f>Standardize!B30</f>
        <v>1.2393342201525468</v>
      </c>
      <c r="C39" s="28">
        <f>Standardize!C30</f>
        <v>0.5021972969537376</v>
      </c>
      <c r="D39" s="28">
        <f>Standardize!D30</f>
        <v>0.60361531822169967</v>
      </c>
      <c r="E39" s="28">
        <f>Standardize!E30</f>
        <v>-1.6053190278102261</v>
      </c>
      <c r="F39" s="28">
        <f>Standardize!F30</f>
        <v>-0.93544898034739365</v>
      </c>
      <c r="G39" s="28">
        <f>Standardize!G30</f>
        <v>1.6091847351674728</v>
      </c>
      <c r="H39" s="20">
        <f t="shared" si="0"/>
        <v>2.1033456920806075</v>
      </c>
      <c r="I39" s="20">
        <f t="shared" si="1"/>
        <v>5.1898817453068453</v>
      </c>
      <c r="J39" s="20">
        <f t="shared" si="2"/>
        <v>4.8735367048988207</v>
      </c>
      <c r="K39" s="20">
        <f t="shared" si="3"/>
        <v>2.2829480624364433</v>
      </c>
      <c r="L39" s="29">
        <f t="shared" si="4"/>
        <v>1</v>
      </c>
    </row>
    <row r="40" spans="1:12" x14ac:dyDescent="0.25">
      <c r="A40" s="16" t="str">
        <f>Standardize!A31</f>
        <v>C-027</v>
      </c>
      <c r="B40" s="26">
        <f>Standardize!B31</f>
        <v>-1.2075903340440501</v>
      </c>
      <c r="C40" s="26">
        <f>Standardize!C31</f>
        <v>-0.83845343349982859</v>
      </c>
      <c r="D40" s="26">
        <f>Standardize!D31</f>
        <v>-0.82010485626909346</v>
      </c>
      <c r="E40" s="26">
        <f>Standardize!E31</f>
        <v>-0.28346438459960988</v>
      </c>
      <c r="F40" s="26">
        <f>Standardize!F31</f>
        <v>1.4552790821393919</v>
      </c>
      <c r="G40" s="26">
        <f>Standardize!G31</f>
        <v>-0.93575462701952816</v>
      </c>
      <c r="H40" s="21">
        <f t="shared" si="0"/>
        <v>4.5391843623653214</v>
      </c>
      <c r="I40" s="21">
        <f t="shared" si="1"/>
        <v>0.81300919566135788</v>
      </c>
      <c r="J40" s="21">
        <f t="shared" si="2"/>
        <v>0</v>
      </c>
      <c r="K40" s="21">
        <f t="shared" si="3"/>
        <v>4.2086462112986549</v>
      </c>
      <c r="L40" s="27">
        <f t="shared" si="4"/>
        <v>3</v>
      </c>
    </row>
    <row r="41" spans="1:12" x14ac:dyDescent="0.25">
      <c r="A41" s="15" t="str">
        <f>Standardize!A32</f>
        <v>C-028</v>
      </c>
      <c r="B41" s="28">
        <f>Standardize!B32</f>
        <v>-1.7194604975435415E-2</v>
      </c>
      <c r="C41" s="28">
        <f>Standardize!C32</f>
        <v>-0.52491142690463488</v>
      </c>
      <c r="D41" s="28">
        <f>Standardize!D32</f>
        <v>-0.90221935896111716</v>
      </c>
      <c r="E41" s="28">
        <f>Standardize!E32</f>
        <v>0.23059019887118531</v>
      </c>
      <c r="F41" s="28">
        <f>Standardize!F32</f>
        <v>-0.13853962618513177</v>
      </c>
      <c r="G41" s="28">
        <f>Standardize!G32</f>
        <v>4.306820459085689E-2</v>
      </c>
      <c r="H41" s="20">
        <f t="shared" si="0"/>
        <v>3.1434187822650426</v>
      </c>
      <c r="I41" s="20">
        <f t="shared" si="1"/>
        <v>2.7007990894471594</v>
      </c>
      <c r="J41" s="20">
        <f t="shared" si="2"/>
        <v>2.2988470368232976</v>
      </c>
      <c r="K41" s="20">
        <f t="shared" si="3"/>
        <v>3.1800494318820416</v>
      </c>
      <c r="L41" s="29">
        <f t="shared" si="4"/>
        <v>3</v>
      </c>
    </row>
    <row r="42" spans="1:12" x14ac:dyDescent="0.25">
      <c r="A42" s="16" t="str">
        <f>Standardize!A33</f>
        <v>C-029</v>
      </c>
      <c r="B42" s="26">
        <f>Standardize!B33</f>
        <v>-0.21559389315353789</v>
      </c>
      <c r="C42" s="26">
        <f>Standardize!C33</f>
        <v>-0.22436835435719218</v>
      </c>
      <c r="D42" s="26">
        <f>Standardize!D33</f>
        <v>-0.6410239297321304</v>
      </c>
      <c r="E42" s="26">
        <f>Standardize!E33</f>
        <v>2.0664994255525966</v>
      </c>
      <c r="F42" s="26">
        <f>Standardize!F33</f>
        <v>-1.5938187083245334E-2</v>
      </c>
      <c r="G42" s="26">
        <f>Standardize!G33</f>
        <v>4.306820459085689E-2</v>
      </c>
      <c r="H42" s="21">
        <f t="shared" si="0"/>
        <v>3.8670385317797273</v>
      </c>
      <c r="I42" s="21">
        <f t="shared" si="1"/>
        <v>3.378330395327378</v>
      </c>
      <c r="J42" s="21">
        <f t="shared" si="2"/>
        <v>3.1683010746108331</v>
      </c>
      <c r="K42" s="21">
        <f t="shared" si="3"/>
        <v>3.8798374638313167</v>
      </c>
      <c r="L42" s="27">
        <f t="shared" si="4"/>
        <v>3</v>
      </c>
    </row>
    <row r="43" spans="1:12" x14ac:dyDescent="0.25">
      <c r="A43" s="15" t="str">
        <f>Standardize!A34</f>
        <v>C-030</v>
      </c>
      <c r="B43" s="28">
        <f>Standardize!B34</f>
        <v>-1.0753241419253152</v>
      </c>
      <c r="C43" s="28">
        <f>Standardize!C34</f>
        <v>-0.69249879740151987</v>
      </c>
      <c r="D43" s="28">
        <f>Standardize!D34</f>
        <v>-0.88693850145721453</v>
      </c>
      <c r="E43" s="28">
        <f>Standardize!E34</f>
        <v>0.37746293700569822</v>
      </c>
      <c r="F43" s="28">
        <f>Standardize!F34</f>
        <v>1.0874747648337326</v>
      </c>
      <c r="G43" s="28">
        <f>Standardize!G34</f>
        <v>-0.93575462701952816</v>
      </c>
      <c r="H43" s="20">
        <f t="shared" si="0"/>
        <v>4.3360111428167718</v>
      </c>
      <c r="I43" s="20">
        <f t="shared" si="1"/>
        <v>1.1613998110213228</v>
      </c>
      <c r="J43" s="20">
        <f t="shared" si="2"/>
        <v>0.78445444595486868</v>
      </c>
      <c r="K43" s="20">
        <f t="shared" si="3"/>
        <v>4.079352456080537</v>
      </c>
      <c r="L43" s="29">
        <f t="shared" si="4"/>
        <v>3</v>
      </c>
    </row>
    <row r="44" spans="1:12" x14ac:dyDescent="0.25">
      <c r="A44" s="16" t="str">
        <f>Standardize!A35</f>
        <v>C-031</v>
      </c>
      <c r="B44" s="26">
        <f>Standardize!B35</f>
        <v>0.37960397138076951</v>
      </c>
      <c r="C44" s="26">
        <f>Standardize!C35</f>
        <v>-1.2293861253626153</v>
      </c>
      <c r="D44" s="26">
        <f>Standardize!D35</f>
        <v>-0.62555541257467118</v>
      </c>
      <c r="E44" s="26">
        <f>Standardize!E35</f>
        <v>-0.3569007536668663</v>
      </c>
      <c r="F44" s="26">
        <f>Standardize!F35</f>
        <v>-0.50634394349079115</v>
      </c>
      <c r="G44" s="26">
        <f>Standardize!G35</f>
        <v>0.43459733723501093</v>
      </c>
      <c r="H44" s="21">
        <f t="shared" si="0"/>
        <v>3.2157905605527279</v>
      </c>
      <c r="I44" s="21">
        <f t="shared" si="1"/>
        <v>3.345362924399244</v>
      </c>
      <c r="J44" s="21">
        <f t="shared" si="2"/>
        <v>2.9053546977438813</v>
      </c>
      <c r="K44" s="21">
        <f t="shared" si="3"/>
        <v>3.3789452826721935</v>
      </c>
      <c r="L44" s="27">
        <f t="shared" si="4"/>
        <v>3</v>
      </c>
    </row>
    <row r="45" spans="1:12" x14ac:dyDescent="0.25">
      <c r="A45" s="15" t="str">
        <f>Standardize!A36</f>
        <v>C-032</v>
      </c>
      <c r="B45" s="28">
        <f>Standardize!B36</f>
        <v>-1.0091910458659477</v>
      </c>
      <c r="C45" s="28">
        <f>Standardize!C36</f>
        <v>-1.1354513422160666</v>
      </c>
      <c r="D45" s="28">
        <f>Standardize!D36</f>
        <v>-0.8823006271621705</v>
      </c>
      <c r="E45" s="28">
        <f>Standardize!E36</f>
        <v>1.0383902586110063</v>
      </c>
      <c r="F45" s="28">
        <f>Standardize!F36</f>
        <v>0.96487332573184625</v>
      </c>
      <c r="G45" s="28">
        <f>Standardize!G36</f>
        <v>-0.93575462701952816</v>
      </c>
      <c r="H45" s="20">
        <f t="shared" si="0"/>
        <v>4.6587960102356742</v>
      </c>
      <c r="I45" s="20">
        <f t="shared" si="1"/>
        <v>1.6937026701174049</v>
      </c>
      <c r="J45" s="20">
        <f t="shared" si="2"/>
        <v>1.4557595450291589</v>
      </c>
      <c r="K45" s="20">
        <f t="shared" si="3"/>
        <v>4.4886806401359989</v>
      </c>
      <c r="L45" s="29">
        <f t="shared" si="4"/>
        <v>3</v>
      </c>
    </row>
    <row r="46" spans="1:12" x14ac:dyDescent="0.25">
      <c r="A46" s="16" t="str">
        <f>Standardize!A37</f>
        <v>C-033</v>
      </c>
      <c r="B46" s="26">
        <f>Standardize!B37</f>
        <v>-1.0091910458659477</v>
      </c>
      <c r="C46" s="26">
        <f>Standardize!C37</f>
        <v>-1.0326898246326406</v>
      </c>
      <c r="D46" s="26">
        <f>Standardize!D37</f>
        <v>-0.65236393451134222</v>
      </c>
      <c r="E46" s="26">
        <f>Standardize!E37</f>
        <v>1.0383902586110063</v>
      </c>
      <c r="F46" s="26">
        <f>Standardize!F37</f>
        <v>0.29056541067147079</v>
      </c>
      <c r="G46" s="26">
        <f>Standardize!G37</f>
        <v>-0.93575462701952816</v>
      </c>
      <c r="H46" s="21">
        <f t="shared" ref="H46:H77" si="5">SQRT((B46-$B$6)^2+(C46-$C$6)^2+(D46-$D$6)^2+(E46-$E$6)^2+(F46-$F$6)^2+(G46-$G$6)^2)</f>
        <v>4.2647914893255221</v>
      </c>
      <c r="I46" s="21">
        <f t="shared" ref="I46:I63" si="6">SQRT((B46-$B$7)^2+(C46-$C$7)^2+(D46-$D$7)^2+(E46-$E$7)^2+(F46-$F$7)^2+(G46-$G$7)^2)</f>
        <v>2.1554018566769226</v>
      </c>
      <c r="J46" s="21">
        <f t="shared" ref="J46:J63" si="7">SQRT((B46-$B$8)^2+(C46-$C$8)^2+(D46-$D$8)^2+(E46-$E$8)^2+(F46-$F$8)^2+(G46-$G$8)^2)</f>
        <v>1.7913918343857009</v>
      </c>
      <c r="K46" s="21">
        <f t="shared" ref="K46:K63" si="8">SQRT((B46-$B$9)^2+(C46-$C$9)^2+(D46-$D$9)^2+(E46-$E$9)^2+(F46-$F$9)^2+(G46-$G$9)^2)</f>
        <v>4.1416732330516677</v>
      </c>
      <c r="L46" s="27">
        <f t="shared" ref="L46:L77" si="9">MATCH(MIN(H46:K46),H46:K46,0)</f>
        <v>3</v>
      </c>
    </row>
    <row r="47" spans="1:12" x14ac:dyDescent="0.25">
      <c r="A47" s="15" t="str">
        <f>Standardize!A38</f>
        <v>C-034</v>
      </c>
      <c r="B47" s="28">
        <f>Standardize!B38</f>
        <v>1.1732011240931792</v>
      </c>
      <c r="C47" s="28">
        <f>Standardize!C38</f>
        <v>0.50029207285397448</v>
      </c>
      <c r="D47" s="28">
        <f>Standardize!D38</f>
        <v>6.3906154592636696E-2</v>
      </c>
      <c r="E47" s="28">
        <f>Standardize!E38</f>
        <v>-1.0912644443394308</v>
      </c>
      <c r="F47" s="28">
        <f>Standardize!F38</f>
        <v>-0.87414826079645047</v>
      </c>
      <c r="G47" s="28">
        <f>Standardize!G38</f>
        <v>2.0007138678116267</v>
      </c>
      <c r="H47" s="20">
        <f t="shared" si="5"/>
        <v>2.4003369940367172</v>
      </c>
      <c r="I47" s="20">
        <f t="shared" si="6"/>
        <v>5.1314355547975161</v>
      </c>
      <c r="J47" s="20">
        <f t="shared" si="7"/>
        <v>4.7899376685835087</v>
      </c>
      <c r="K47" s="20">
        <f t="shared" si="8"/>
        <v>2.5710901755620821</v>
      </c>
      <c r="L47" s="29">
        <f t="shared" si="9"/>
        <v>1</v>
      </c>
    </row>
    <row r="48" spans="1:12" x14ac:dyDescent="0.25">
      <c r="A48" s="16" t="str">
        <f>Standardize!A39</f>
        <v>C-035</v>
      </c>
      <c r="B48" s="26">
        <f>Standardize!B39</f>
        <v>0.97480183591507685</v>
      </c>
      <c r="C48" s="26">
        <f>Standardize!C39</f>
        <v>-7.2215710744464201E-2</v>
      </c>
      <c r="D48" s="26">
        <f>Standardize!D39</f>
        <v>0.23419388593437165</v>
      </c>
      <c r="E48" s="26">
        <f>Standardize!E39</f>
        <v>-1.3115735515412001</v>
      </c>
      <c r="F48" s="26">
        <f>Standardize!F39</f>
        <v>-0.62894538259267752</v>
      </c>
      <c r="G48" s="26">
        <f>Standardize!G39</f>
        <v>1.6091847351674728</v>
      </c>
      <c r="H48" s="21">
        <f t="shared" si="5"/>
        <v>2.4058004630994398</v>
      </c>
      <c r="I48" s="21">
        <f t="shared" si="6"/>
        <v>4.6386926616589532</v>
      </c>
      <c r="J48" s="21">
        <f t="shared" si="7"/>
        <v>4.2824313310116064</v>
      </c>
      <c r="K48" s="21">
        <f t="shared" si="8"/>
        <v>2.5177290558567944</v>
      </c>
      <c r="L48" s="27">
        <f t="shared" si="9"/>
        <v>1</v>
      </c>
    </row>
    <row r="49" spans="1:12" x14ac:dyDescent="0.25">
      <c r="A49" s="15" t="str">
        <f>Standardize!A40</f>
        <v>C-036</v>
      </c>
      <c r="B49" s="28">
        <f>Standardize!B40</f>
        <v>0.97480183591507685</v>
      </c>
      <c r="C49" s="28">
        <f>Standardize!C40</f>
        <v>0.53186091268422664</v>
      </c>
      <c r="D49" s="28">
        <f>Standardize!D40</f>
        <v>1.6266821323689429</v>
      </c>
      <c r="E49" s="28">
        <f>Standardize!E40</f>
        <v>-0.57720986086863568</v>
      </c>
      <c r="F49" s="28">
        <f>Standardize!F40</f>
        <v>-1.2419525781021097</v>
      </c>
      <c r="G49" s="28">
        <f>Standardize!G40</f>
        <v>1.0218910362012419</v>
      </c>
      <c r="H49" s="20">
        <f t="shared" si="5"/>
        <v>1.4345979799116197</v>
      </c>
      <c r="I49" s="20">
        <f t="shared" si="6"/>
        <v>5.1634929805077538</v>
      </c>
      <c r="J49" s="20">
        <f t="shared" si="7"/>
        <v>4.8806849043131093</v>
      </c>
      <c r="K49" s="20">
        <f t="shared" si="8"/>
        <v>1.677645368211055</v>
      </c>
      <c r="L49" s="29">
        <f t="shared" si="9"/>
        <v>1</v>
      </c>
    </row>
    <row r="50" spans="1:12" x14ac:dyDescent="0.25">
      <c r="A50" s="16" t="str">
        <f>Standardize!A41</f>
        <v>C-037</v>
      </c>
      <c r="B50" s="26">
        <f>Standardize!B41</f>
        <v>1.3054673162119144</v>
      </c>
      <c r="C50" s="26">
        <f>Standardize!C41</f>
        <v>0.71061434341136887</v>
      </c>
      <c r="D50" s="26">
        <f>Standardize!D41</f>
        <v>1.4028845912416124</v>
      </c>
      <c r="E50" s="26">
        <f>Standardize!E41</f>
        <v>8.3717460736672397E-2</v>
      </c>
      <c r="F50" s="26">
        <f>Standardize!F41</f>
        <v>-0.81284754124550718</v>
      </c>
      <c r="G50" s="26">
        <f>Standardize!G41</f>
        <v>0.43459733723501093</v>
      </c>
      <c r="H50" s="21">
        <f t="shared" si="5"/>
        <v>1.099277282068486</v>
      </c>
      <c r="I50" s="21">
        <f t="shared" si="6"/>
        <v>4.7158559504490389</v>
      </c>
      <c r="J50" s="21">
        <f t="shared" si="7"/>
        <v>4.5622184524534548</v>
      </c>
      <c r="K50" s="21">
        <f t="shared" si="8"/>
        <v>1.5849574375442508</v>
      </c>
      <c r="L50" s="27">
        <f t="shared" si="9"/>
        <v>1</v>
      </c>
    </row>
    <row r="51" spans="1:12" x14ac:dyDescent="0.25">
      <c r="A51" s="15" t="str">
        <f>Standardize!A42</f>
        <v>C-038</v>
      </c>
      <c r="B51" s="28">
        <f>Standardize!B42</f>
        <v>-1.3398565261627851</v>
      </c>
      <c r="C51" s="28">
        <f>Standardize!C42</f>
        <v>-1.1225729919720981</v>
      </c>
      <c r="D51" s="28">
        <f>Standardize!D42</f>
        <v>-0.84509039871407099</v>
      </c>
      <c r="E51" s="28">
        <f>Standardize!E42</f>
        <v>-0.3569007536668663</v>
      </c>
      <c r="F51" s="28">
        <f>Standardize!F42</f>
        <v>2.1295869971997674</v>
      </c>
      <c r="G51" s="28">
        <f>Standardize!G42</f>
        <v>-1.3272837596636822</v>
      </c>
      <c r="H51" s="20">
        <f t="shared" si="5"/>
        <v>5.2242595610828966</v>
      </c>
      <c r="I51" s="20">
        <f t="shared" si="6"/>
        <v>0.73077823517331264</v>
      </c>
      <c r="J51" s="20">
        <f t="shared" si="7"/>
        <v>0.84393226786234077</v>
      </c>
      <c r="K51" s="20">
        <f t="shared" si="8"/>
        <v>4.8776926906134399</v>
      </c>
      <c r="L51" s="29">
        <f t="shared" si="9"/>
        <v>2</v>
      </c>
    </row>
    <row r="52" spans="1:12" x14ac:dyDescent="0.25">
      <c r="A52" s="16" t="str">
        <f>Standardize!A43</f>
        <v>C-039</v>
      </c>
      <c r="B52" s="26">
        <f>Standardize!B43</f>
        <v>-0.54625937345037534</v>
      </c>
      <c r="C52" s="26">
        <f>Standardize!C43</f>
        <v>-0.74753324544784183</v>
      </c>
      <c r="D52" s="26">
        <f>Standardize!D43</f>
        <v>-0.5243532422637377</v>
      </c>
      <c r="E52" s="26">
        <f>Standardize!E43</f>
        <v>-0.21002801553235342</v>
      </c>
      <c r="F52" s="26">
        <f>Standardize!F43</f>
        <v>4.5362532467697891E-2</v>
      </c>
      <c r="G52" s="26">
        <f>Standardize!G43</f>
        <v>-0.15269636173122011</v>
      </c>
      <c r="H52" s="21">
        <f t="shared" si="5"/>
        <v>3.2844562670508424</v>
      </c>
      <c r="I52" s="21">
        <f t="shared" si="6"/>
        <v>2.3155799799280334</v>
      </c>
      <c r="J52" s="21">
        <f t="shared" si="7"/>
        <v>1.771872445013519</v>
      </c>
      <c r="K52" s="21">
        <f t="shared" si="8"/>
        <v>3.1433502677690854</v>
      </c>
      <c r="L52" s="27">
        <f t="shared" si="9"/>
        <v>3</v>
      </c>
    </row>
    <row r="53" spans="1:12" x14ac:dyDescent="0.25">
      <c r="A53" s="15" t="str">
        <f>Standardize!A44</f>
        <v>C-040</v>
      </c>
      <c r="B53" s="28">
        <f>Standardize!B44</f>
        <v>0.313470875321402</v>
      </c>
      <c r="C53" s="28">
        <f>Standardize!C44</f>
        <v>1.5569679453998102</v>
      </c>
      <c r="D53" s="28">
        <f>Standardize!D44</f>
        <v>1.2388432455111218</v>
      </c>
      <c r="E53" s="28">
        <f>Standardize!E44</f>
        <v>-0.72408259900314864</v>
      </c>
      <c r="F53" s="28">
        <f>Standardize!F44</f>
        <v>-0.50634394349079115</v>
      </c>
      <c r="G53" s="28">
        <f>Standardize!G44</f>
        <v>0.23883277091293389</v>
      </c>
      <c r="H53" s="20">
        <f t="shared" si="5"/>
        <v>1.0094188670381381</v>
      </c>
      <c r="I53" s="20">
        <f t="shared" si="6"/>
        <v>4.4098006034799644</v>
      </c>
      <c r="J53" s="20">
        <f t="shared" si="7"/>
        <v>4.2086462112986549</v>
      </c>
      <c r="K53" s="20">
        <f t="shared" si="8"/>
        <v>0</v>
      </c>
      <c r="L53" s="29">
        <f t="shared" si="9"/>
        <v>4</v>
      </c>
    </row>
    <row r="54" spans="1:12" x14ac:dyDescent="0.25">
      <c r="A54" s="16" t="str">
        <f>Standardize!A45</f>
        <v>C-041</v>
      </c>
      <c r="B54" s="26">
        <f>Standardize!B45</f>
        <v>-1.0091910458659477</v>
      </c>
      <c r="C54" s="26">
        <f>Standardize!C45</f>
        <v>-0.71584382181380712</v>
      </c>
      <c r="D54" s="26">
        <f>Standardize!D45</f>
        <v>-0.69721459171139311</v>
      </c>
      <c r="E54" s="26">
        <f>Standardize!E45</f>
        <v>-0.3569007536668663</v>
      </c>
      <c r="F54" s="26">
        <f>Standardize!F45</f>
        <v>2.3747898754035401</v>
      </c>
      <c r="G54" s="26">
        <f>Standardize!G45</f>
        <v>-1.3272837596636822</v>
      </c>
      <c r="H54" s="21">
        <f t="shared" si="5"/>
        <v>5.000206353536635</v>
      </c>
      <c r="I54" s="21">
        <f t="shared" si="6"/>
        <v>0.47721643378774486</v>
      </c>
      <c r="J54" s="21">
        <f t="shared" si="7"/>
        <v>1.0361879522994684</v>
      </c>
      <c r="K54" s="21">
        <f t="shared" si="8"/>
        <v>4.6424027629322451</v>
      </c>
      <c r="L54" s="27">
        <f t="shared" si="9"/>
        <v>2</v>
      </c>
    </row>
    <row r="55" spans="1:12" x14ac:dyDescent="0.25">
      <c r="A55" s="15" t="str">
        <f>Standardize!A46</f>
        <v>C-042</v>
      </c>
      <c r="B55" s="28">
        <f>Standardize!B46</f>
        <v>0.64413635561823945</v>
      </c>
      <c r="C55" s="28">
        <f>Standardize!C46</f>
        <v>1.6482740016239008</v>
      </c>
      <c r="D55" s="28">
        <f>Standardize!D46</f>
        <v>1.2937470984374242</v>
      </c>
      <c r="E55" s="28">
        <f>Standardize!E46</f>
        <v>-0.72408259900314864</v>
      </c>
      <c r="F55" s="28">
        <f>Standardize!F46</f>
        <v>-0.62894538259267752</v>
      </c>
      <c r="G55" s="28">
        <f>Standardize!G46</f>
        <v>0.23883277091293389</v>
      </c>
      <c r="H55" s="20">
        <f t="shared" si="5"/>
        <v>0.75573980823168618</v>
      </c>
      <c r="I55" s="20">
        <f t="shared" si="6"/>
        <v>4.6446261231448487</v>
      </c>
      <c r="J55" s="20">
        <f t="shared" si="7"/>
        <v>4.4720092510922722</v>
      </c>
      <c r="K55" s="20">
        <f t="shared" si="8"/>
        <v>0.36840467111471537</v>
      </c>
      <c r="L55" s="29">
        <f t="shared" si="9"/>
        <v>4</v>
      </c>
    </row>
    <row r="56" spans="1:12" x14ac:dyDescent="0.25">
      <c r="A56" s="16" t="str">
        <f>Standardize!A47</f>
        <v>C-043</v>
      </c>
      <c r="B56" s="26">
        <f>Standardize!B47</f>
        <v>-1.1414572379846826</v>
      </c>
      <c r="C56" s="26">
        <f>Standardize!C47</f>
        <v>-0.67062489539537873</v>
      </c>
      <c r="D56" s="26">
        <f>Standardize!D47</f>
        <v>-0.79605761209189951</v>
      </c>
      <c r="E56" s="26">
        <f>Standardize!E47</f>
        <v>8.3717460736672397E-2</v>
      </c>
      <c r="F56" s="26">
        <f>Standardize!F47</f>
        <v>1.7617826798941081</v>
      </c>
      <c r="G56" s="26">
        <f>Standardize!G47</f>
        <v>-0.93575462701952816</v>
      </c>
      <c r="H56" s="21">
        <f t="shared" si="5"/>
        <v>4.6321097536707398</v>
      </c>
      <c r="I56" s="21">
        <f t="shared" si="6"/>
        <v>0.61079356981490562</v>
      </c>
      <c r="J56" s="21">
        <f t="shared" si="7"/>
        <v>0.51174723988540882</v>
      </c>
      <c r="K56" s="21">
        <f t="shared" si="8"/>
        <v>4.2891027093237923</v>
      </c>
      <c r="L56" s="27">
        <f t="shared" si="9"/>
        <v>3</v>
      </c>
    </row>
    <row r="57" spans="1:12" x14ac:dyDescent="0.25">
      <c r="A57" s="15" t="str">
        <f>Standardize!A48</f>
        <v>C-044</v>
      </c>
      <c r="B57" s="28">
        <f>Standardize!B48</f>
        <v>1.7022658925681193</v>
      </c>
      <c r="C57" s="28">
        <f>Standardize!C48</f>
        <v>0.39282778692303205</v>
      </c>
      <c r="D57" s="28">
        <f>Standardize!D48</f>
        <v>4.4362742100803446E-2</v>
      </c>
      <c r="E57" s="28">
        <f>Standardize!E48</f>
        <v>-1.3115735515412001</v>
      </c>
      <c r="F57" s="28">
        <f>Standardize!F48</f>
        <v>-0.81284754124550718</v>
      </c>
      <c r="G57" s="28">
        <f>Standardize!G48</f>
        <v>1.8049493014895497</v>
      </c>
      <c r="H57" s="20">
        <f t="shared" si="5"/>
        <v>2.430779867260771</v>
      </c>
      <c r="I57" s="20">
        <f t="shared" si="6"/>
        <v>5.2238721699321333</v>
      </c>
      <c r="J57" s="20">
        <f t="shared" si="7"/>
        <v>4.9440353755361466</v>
      </c>
      <c r="K57" s="20">
        <f t="shared" si="8"/>
        <v>2.7572755835481888</v>
      </c>
      <c r="L57" s="29">
        <f t="shared" si="9"/>
        <v>1</v>
      </c>
    </row>
    <row r="58" spans="1:12" x14ac:dyDescent="0.25">
      <c r="A58" s="16" t="str">
        <f>Standardize!A49</f>
        <v>C-045</v>
      </c>
      <c r="B58" s="26">
        <f>Standardize!B49</f>
        <v>0.71026945167760691</v>
      </c>
      <c r="C58" s="26">
        <f>Standardize!C49</f>
        <v>1.3075041721346241</v>
      </c>
      <c r="D58" s="26">
        <f>Standardize!D49</f>
        <v>1.9617350395334585</v>
      </c>
      <c r="E58" s="26">
        <f>Standardize!E49</f>
        <v>-0.72408259900314864</v>
      </c>
      <c r="F58" s="26">
        <f>Standardize!F49</f>
        <v>-0.38374250438890467</v>
      </c>
      <c r="G58" s="26">
        <f>Standardize!G49</f>
        <v>0.43459733723501093</v>
      </c>
      <c r="H58" s="21">
        <f t="shared" si="5"/>
        <v>1.2576350351544601</v>
      </c>
      <c r="I58" s="21">
        <f t="shared" si="6"/>
        <v>4.7853385191351725</v>
      </c>
      <c r="J58" s="21">
        <f t="shared" si="7"/>
        <v>4.6342165164421179</v>
      </c>
      <c r="K58" s="21">
        <f t="shared" si="8"/>
        <v>0.89196900648619626</v>
      </c>
      <c r="L58" s="27">
        <f t="shared" si="9"/>
        <v>4</v>
      </c>
    </row>
    <row r="59" spans="1:12" x14ac:dyDescent="0.25">
      <c r="A59" s="15" t="str">
        <f>Standardize!A50</f>
        <v>C-046</v>
      </c>
      <c r="B59" s="28">
        <f>Standardize!B50</f>
        <v>-0.48012627739100783</v>
      </c>
      <c r="C59" s="28">
        <f>Standardize!C50</f>
        <v>-0.51408300132496865</v>
      </c>
      <c r="D59" s="28">
        <f>Standardize!D50</f>
        <v>-0.60689668130674801</v>
      </c>
      <c r="E59" s="28">
        <f>Standardize!E50</f>
        <v>1.7727539492835709</v>
      </c>
      <c r="F59" s="28">
        <f>Standardize!F50</f>
        <v>0.10666325201864112</v>
      </c>
      <c r="G59" s="28">
        <f>Standardize!G50</f>
        <v>-0.15269636173122011</v>
      </c>
      <c r="H59" s="20">
        <f t="shared" si="5"/>
        <v>3.9283821518074333</v>
      </c>
      <c r="I59" s="20">
        <f t="shared" si="6"/>
        <v>2.9668254266307024</v>
      </c>
      <c r="J59" s="20">
        <f t="shared" si="7"/>
        <v>2.709216971294127</v>
      </c>
      <c r="K59" s="20">
        <f t="shared" si="8"/>
        <v>3.8844652108737243</v>
      </c>
      <c r="L59" s="29">
        <f t="shared" si="9"/>
        <v>3</v>
      </c>
    </row>
    <row r="60" spans="1:12" x14ac:dyDescent="0.25">
      <c r="A60" s="16" t="str">
        <f>Standardize!A51</f>
        <v>C-047</v>
      </c>
      <c r="B60" s="26">
        <f>Standardize!B51</f>
        <v>1.0409349319744443</v>
      </c>
      <c r="C60" s="26">
        <f>Standardize!C51</f>
        <v>0.99813436515030418</v>
      </c>
      <c r="D60" s="26">
        <f>Standardize!D51</f>
        <v>1.3227003021290291</v>
      </c>
      <c r="E60" s="26">
        <f>Standardize!E51</f>
        <v>-0.5037734918013792</v>
      </c>
      <c r="F60" s="26">
        <f>Standardize!F51</f>
        <v>-0.50634394349079115</v>
      </c>
      <c r="G60" s="26">
        <f>Standardize!G51</f>
        <v>1.0218910362012419</v>
      </c>
      <c r="H60" s="21">
        <f t="shared" si="5"/>
        <v>1.1902524256514575</v>
      </c>
      <c r="I60" s="21">
        <f t="shared" si="6"/>
        <v>4.7545301961784112</v>
      </c>
      <c r="J60" s="21">
        <f t="shared" si="7"/>
        <v>4.5551522588226767</v>
      </c>
      <c r="K60" s="21">
        <f t="shared" si="8"/>
        <v>1.2289211852814548</v>
      </c>
      <c r="L60" s="27">
        <f t="shared" si="9"/>
        <v>1</v>
      </c>
    </row>
    <row r="61" spans="1:12" x14ac:dyDescent="0.25">
      <c r="A61" s="15" t="str">
        <f>Standardize!A52</f>
        <v>C-048</v>
      </c>
      <c r="B61" s="28">
        <f>Standardize!B52</f>
        <v>-0.67852556556911026</v>
      </c>
      <c r="C61" s="28">
        <f>Standardize!C52</f>
        <v>-0.27445886644843265</v>
      </c>
      <c r="D61" s="28">
        <f>Standardize!D52</f>
        <v>-0.85240912520278223</v>
      </c>
      <c r="E61" s="28">
        <f>Standardize!E52</f>
        <v>1.0281091669415945E-2</v>
      </c>
      <c r="F61" s="28">
        <f>Standardize!F52</f>
        <v>4.5362532467697891E-2</v>
      </c>
      <c r="G61" s="28">
        <f>Standardize!G52</f>
        <v>0.23883277091293389</v>
      </c>
      <c r="H61" s="20">
        <f t="shared" si="5"/>
        <v>3.2895786656976207</v>
      </c>
      <c r="I61" s="20">
        <f t="shared" si="6"/>
        <v>2.5542613816706843</v>
      </c>
      <c r="J61" s="20">
        <f t="shared" si="7"/>
        <v>2.0131690450492918</v>
      </c>
      <c r="K61" s="20">
        <f t="shared" si="8"/>
        <v>3.0911466561302703</v>
      </c>
      <c r="L61" s="29">
        <f t="shared" si="9"/>
        <v>3</v>
      </c>
    </row>
    <row r="62" spans="1:12" x14ac:dyDescent="0.25">
      <c r="A62" s="16" t="str">
        <f>Standardize!A53</f>
        <v>C-049</v>
      </c>
      <c r="B62" s="26">
        <f>Standardize!B53</f>
        <v>-0.1494607970941704</v>
      </c>
      <c r="C62" s="26">
        <f>Standardize!C53</f>
        <v>-0.6275282439235218</v>
      </c>
      <c r="D62" s="26">
        <f>Standardize!D53</f>
        <v>-0.71919757969946341</v>
      </c>
      <c r="E62" s="26">
        <f>Standardize!E53</f>
        <v>0.30402656793844174</v>
      </c>
      <c r="F62" s="26">
        <f>Standardize!F53</f>
        <v>-0.32244178483796143</v>
      </c>
      <c r="G62" s="26">
        <f>Standardize!G53</f>
        <v>-0.7399900606974511</v>
      </c>
      <c r="H62" s="21">
        <f t="shared" si="5"/>
        <v>3.2207109989942104</v>
      </c>
      <c r="I62" s="21">
        <f t="shared" si="6"/>
        <v>2.5315711171729851</v>
      </c>
      <c r="J62" s="21">
        <f t="shared" si="7"/>
        <v>2.172112035935605</v>
      </c>
      <c r="K62" s="21">
        <f t="shared" si="8"/>
        <v>3.2968433093602223</v>
      </c>
      <c r="L62" s="27">
        <f t="shared" si="9"/>
        <v>3</v>
      </c>
    </row>
    <row r="63" spans="1:12" x14ac:dyDescent="0.25">
      <c r="A63" s="15" t="str">
        <f>Standardize!A54</f>
        <v>C-050</v>
      </c>
      <c r="B63" s="28">
        <f>Standardize!B54</f>
        <v>-0.87692485374721274</v>
      </c>
      <c r="C63" s="28">
        <f>Standardize!C54</f>
        <v>-0.91099664985536599</v>
      </c>
      <c r="D63" s="28">
        <f>Standardize!D54</f>
        <v>-0.89117424792320865</v>
      </c>
      <c r="E63" s="28">
        <f>Standardize!E54</f>
        <v>0.30402656793844174</v>
      </c>
      <c r="F63" s="28">
        <f>Standardize!F54</f>
        <v>1.5165798016903351</v>
      </c>
      <c r="G63" s="28">
        <f>Standardize!G54</f>
        <v>-1.1315191933416051</v>
      </c>
      <c r="H63" s="20">
        <f t="shared" si="5"/>
        <v>4.6031538130198681</v>
      </c>
      <c r="I63" s="20">
        <f t="shared" si="6"/>
        <v>0.73569800340618852</v>
      </c>
      <c r="J63" s="20">
        <f t="shared" si="7"/>
        <v>0.71195519485992376</v>
      </c>
      <c r="K63" s="20">
        <f t="shared" si="8"/>
        <v>4.3671454293917611</v>
      </c>
      <c r="L63" s="29">
        <f t="shared" si="9"/>
        <v>3</v>
      </c>
    </row>
    <row r="65" spans="1:12" ht="15.75" x14ac:dyDescent="0.25">
      <c r="A65" s="4" t="s">
        <v>130</v>
      </c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</row>
    <row r="66" spans="1:12" ht="30" x14ac:dyDescent="0.25">
      <c r="A66" s="23" t="s">
        <v>118</v>
      </c>
      <c r="B66" s="23" t="s">
        <v>106</v>
      </c>
      <c r="C66" s="23" t="s">
        <v>107</v>
      </c>
      <c r="D66" s="23" t="s">
        <v>108</v>
      </c>
      <c r="E66" s="23" t="s">
        <v>124</v>
      </c>
      <c r="F66" s="23" t="s">
        <v>110</v>
      </c>
      <c r="G66" s="23" t="s">
        <v>111</v>
      </c>
      <c r="H66" s="23" t="s">
        <v>131</v>
      </c>
    </row>
    <row r="67" spans="1:12" x14ac:dyDescent="0.25">
      <c r="A67" s="30" t="s">
        <v>119</v>
      </c>
      <c r="B67" s="31">
        <f t="shared" ref="B67:G67" si="10">AVERAGEIF($L$14:$L$63,1,B$14:B$63)</f>
        <v>1.2437430932231712</v>
      </c>
      <c r="C67" s="31">
        <f t="shared" si="10"/>
        <v>0.71210636701017072</v>
      </c>
      <c r="D67" s="31">
        <f t="shared" si="10"/>
        <v>0.87460836860114166</v>
      </c>
      <c r="E67" s="31">
        <f t="shared" si="10"/>
        <v>-0.85626806332421002</v>
      </c>
      <c r="F67" s="31">
        <f t="shared" si="10"/>
        <v>-0.88232169006990946</v>
      </c>
      <c r="G67" s="31">
        <f t="shared" si="10"/>
        <v>0.98273812293682639</v>
      </c>
      <c r="H67" s="32">
        <f>COUNTIF($L$14:$L$63,1)</f>
        <v>15</v>
      </c>
    </row>
    <row r="68" spans="1:12" x14ac:dyDescent="0.25">
      <c r="A68" s="30" t="s">
        <v>120</v>
      </c>
      <c r="B68" s="31">
        <f t="shared" ref="B68:G68" si="11">AVERAGEIF($L$14:$L$63,2,B$14:B$63)</f>
        <v>-1.0091910458659477</v>
      </c>
      <c r="C68" s="31">
        <f t="shared" si="11"/>
        <v>-0.77026329246083847</v>
      </c>
      <c r="D68" s="31">
        <f t="shared" si="11"/>
        <v>-0.7835112238255374</v>
      </c>
      <c r="E68" s="31">
        <f t="shared" si="11"/>
        <v>0.12043564527030064</v>
      </c>
      <c r="F68" s="31">
        <f t="shared" si="11"/>
        <v>1.991660378210145</v>
      </c>
      <c r="G68" s="31">
        <f t="shared" si="11"/>
        <v>-1.278342618083163</v>
      </c>
      <c r="H68" s="32">
        <f>COUNTIF($L$14:$L$63,2)</f>
        <v>4</v>
      </c>
    </row>
    <row r="69" spans="1:12" x14ac:dyDescent="0.25">
      <c r="A69" s="30" t="s">
        <v>121</v>
      </c>
      <c r="B69" s="31">
        <f t="shared" ref="B69:G69" si="12">AVERAGEIF($L$14:$L$63,3,B$14:B$63)</f>
        <v>-0.7208507470471055</v>
      </c>
      <c r="C69" s="31">
        <f t="shared" si="12"/>
        <v>-0.71052173505006389</v>
      </c>
      <c r="D69" s="31">
        <f t="shared" si="12"/>
        <v>-0.7578275874693291</v>
      </c>
      <c r="E69" s="31">
        <f t="shared" si="12"/>
        <v>0.65652113946127277</v>
      </c>
      <c r="F69" s="31">
        <f t="shared" si="12"/>
        <v>0.34451004387630085</v>
      </c>
      <c r="G69" s="31">
        <f t="shared" si="12"/>
        <v>-0.58337840763978965</v>
      </c>
      <c r="H69" s="32">
        <f>COUNTIF($L$14:$L$63,3)</f>
        <v>25</v>
      </c>
    </row>
    <row r="70" spans="1:12" x14ac:dyDescent="0.25">
      <c r="A70" s="30" t="s">
        <v>122</v>
      </c>
      <c r="B70" s="31">
        <f t="shared" ref="B70:G70" si="13">AVERAGEIF($L$14:$L$63,4,B$14:B$63)</f>
        <v>0.56698107688231081</v>
      </c>
      <c r="C70" s="31">
        <f t="shared" si="13"/>
        <v>1.6937501734903986</v>
      </c>
      <c r="D70" s="31">
        <f t="shared" si="13"/>
        <v>1.4934348421697086</v>
      </c>
      <c r="E70" s="31">
        <f t="shared" si="13"/>
        <v>-0.67512501962497762</v>
      </c>
      <c r="F70" s="31">
        <f t="shared" si="13"/>
        <v>-0.55742787644991043</v>
      </c>
      <c r="G70" s="31">
        <f t="shared" si="13"/>
        <v>0.82612646987916483</v>
      </c>
      <c r="H70" s="32">
        <f>COUNTIF($L$14:$L$63,4)</f>
        <v>6</v>
      </c>
    </row>
  </sheetData>
  <mergeCells count="5">
    <mergeCell ref="A1:Q1"/>
    <mergeCell ref="A2:Q2"/>
    <mergeCell ref="A4:G4"/>
    <mergeCell ref="A12:Q12"/>
    <mergeCell ref="A65:L65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64653"/>
  </sheetPr>
  <dimension ref="A1:H19"/>
  <sheetViews>
    <sheetView zoomScaleNormal="100" workbookViewId="0">
      <selection activeCell="F22" sqref="F22"/>
    </sheetView>
  </sheetViews>
  <sheetFormatPr defaultColWidth="8.7109375" defaultRowHeight="15" x14ac:dyDescent="0.25"/>
  <cols>
    <col min="1" max="1" width="28" customWidth="1"/>
    <col min="2" max="6" width="16" customWidth="1"/>
  </cols>
  <sheetData>
    <row r="1" spans="1:8" ht="18" x14ac:dyDescent="0.25">
      <c r="A1" s="8" t="s">
        <v>132</v>
      </c>
      <c r="B1" s="8"/>
      <c r="C1" s="8"/>
      <c r="D1" s="8"/>
      <c r="E1" s="8"/>
      <c r="F1" s="8"/>
      <c r="G1" s="8"/>
      <c r="H1" s="8"/>
    </row>
    <row r="2" spans="1:8" x14ac:dyDescent="0.25">
      <c r="A2" s="7" t="s">
        <v>133</v>
      </c>
      <c r="B2" s="7"/>
      <c r="C2" s="7"/>
      <c r="D2" s="7"/>
      <c r="E2" s="7"/>
      <c r="F2" s="7"/>
      <c r="G2" s="7"/>
      <c r="H2" s="7"/>
    </row>
    <row r="4" spans="1:8" x14ac:dyDescent="0.25">
      <c r="A4" s="14" t="s">
        <v>134</v>
      </c>
      <c r="B4" s="14" t="s">
        <v>135</v>
      </c>
      <c r="C4" s="14" t="s">
        <v>136</v>
      </c>
      <c r="D4" s="14" t="s">
        <v>137</v>
      </c>
      <c r="E4" s="14" t="s">
        <v>138</v>
      </c>
      <c r="F4" s="14" t="s">
        <v>139</v>
      </c>
    </row>
    <row r="5" spans="1:8" x14ac:dyDescent="0.25">
      <c r="A5" s="33" t="s">
        <v>140</v>
      </c>
      <c r="B5" s="34">
        <f>COUNTIF('K-Means Engine'!$L$14:$L$63,1)</f>
        <v>15</v>
      </c>
      <c r="C5" s="34">
        <f>COUNTIF('K-Means Engine'!$L$14:$L$63,2)</f>
        <v>4</v>
      </c>
      <c r="D5" s="34">
        <f>COUNTIF('K-Means Engine'!$L$14:$L$63,3)</f>
        <v>25</v>
      </c>
      <c r="E5" s="34">
        <f>COUNTIF('K-Means Engine'!$L$14:$L$63,4)</f>
        <v>6</v>
      </c>
      <c r="F5" s="35">
        <v>50</v>
      </c>
    </row>
    <row r="6" spans="1:8" x14ac:dyDescent="0.25">
      <c r="A6" s="36" t="s">
        <v>141</v>
      </c>
      <c r="B6" s="37">
        <f>AVERAGEIF('K-Means Engine'!$L$14:$L$63,1,'Raw Data'!B5:B54)</f>
        <v>61.06666666666667</v>
      </c>
      <c r="C6" s="37">
        <f>AVERAGEIF('K-Means Engine'!$L$14:$L$63,2,'Raw Data'!B5:B54)</f>
        <v>27</v>
      </c>
      <c r="D6" s="37">
        <f>AVERAGEIF('K-Means Engine'!$L$14:$L$63,3,'Raw Data'!B5:B54)</f>
        <v>31.36</v>
      </c>
      <c r="E6" s="37">
        <f>AVERAGEIF('K-Means Engine'!$L$14:$L$63,4,'Raw Data'!B5:B54)</f>
        <v>50.833333333333336</v>
      </c>
      <c r="F6" s="38">
        <f>AVERAGE('Raw Data'!B5:B54)</f>
        <v>42.26</v>
      </c>
    </row>
    <row r="7" spans="1:8" x14ac:dyDescent="0.25">
      <c r="A7" s="33" t="s">
        <v>142</v>
      </c>
      <c r="B7" s="39">
        <f>AVERAGEIF('K-Means Engine'!$L$14:$L$63,1,'Raw Data'!C5:C54)</f>
        <v>113830.86666666667</v>
      </c>
      <c r="C7" s="39">
        <f>AVERAGEIF('K-Means Engine'!$L$14:$L$63,2,'Raw Data'!C5:C54)</f>
        <v>52364.5</v>
      </c>
      <c r="D7" s="39">
        <f>AVERAGEIF('K-Means Engine'!$L$14:$L$63,3,'Raw Data'!C5:C54)</f>
        <v>54841.68</v>
      </c>
      <c r="E7" s="39">
        <f>AVERAGEIF('K-Means Engine'!$L$14:$L$63,4,'Raw Data'!C5:C54)</f>
        <v>154534.66666666666</v>
      </c>
      <c r="F7" s="40">
        <f>AVERAGE('Raw Data'!C5:C54)</f>
        <v>84303.42</v>
      </c>
    </row>
    <row r="8" spans="1:8" x14ac:dyDescent="0.25">
      <c r="A8" s="36" t="s">
        <v>143</v>
      </c>
      <c r="B8" s="41">
        <f>AVERAGEIF('K-Means Engine'!$L$14:$L$63,1,'Raw Data'!D5:D54)</f>
        <v>69389.46666666666</v>
      </c>
      <c r="C8" s="41">
        <f>AVERAGEIF('K-Means Engine'!$L$14:$L$63,2,'Raw Data'!D5:D54)</f>
        <v>7539</v>
      </c>
      <c r="D8" s="41">
        <f>AVERAGEIF('K-Means Engine'!$L$14:$L$63,3,'Raw Data'!D5:D54)</f>
        <v>8497.0400000000009</v>
      </c>
      <c r="E8" s="41">
        <f>AVERAGEIF('K-Means Engine'!$L$14:$L$63,4,'Raw Data'!D5:D54)</f>
        <v>92472.666666666672</v>
      </c>
      <c r="F8" s="42">
        <f>AVERAGE('Raw Data'!D5:D54)</f>
        <v>36765.199999999997</v>
      </c>
    </row>
    <row r="9" spans="1:8" x14ac:dyDescent="0.25">
      <c r="A9" s="33" t="s">
        <v>144</v>
      </c>
      <c r="B9" s="43">
        <f>AVERAGEIF('K-Means Engine'!$L$14:$L$63,1,'Raw Data'!E5:E54)</f>
        <v>18.2</v>
      </c>
      <c r="C9" s="43">
        <f>AVERAGEIF('K-Means Engine'!$L$14:$L$63,2,'Raw Data'!E5:E54)</f>
        <v>31.5</v>
      </c>
      <c r="D9" s="43">
        <f>AVERAGEIF('K-Means Engine'!$L$14:$L$63,3,'Raw Data'!E5:E54)</f>
        <v>38.799999999999997</v>
      </c>
      <c r="E9" s="43">
        <f>AVERAGEIF('K-Means Engine'!$L$14:$L$63,4,'Raw Data'!E5:E54)</f>
        <v>20.666666666666668</v>
      </c>
      <c r="F9" s="44">
        <f>AVERAGE('Raw Data'!E5:E54)</f>
        <v>29.86</v>
      </c>
    </row>
    <row r="10" spans="1:8" x14ac:dyDescent="0.25">
      <c r="A10" s="36" t="s">
        <v>145</v>
      </c>
      <c r="B10" s="37">
        <f>AVERAGEIF('K-Means Engine'!$L$14:$L$63,1,'Raw Data'!F5:F54)</f>
        <v>5.8666666666666663</v>
      </c>
      <c r="C10" s="37">
        <f>AVERAGEIF('K-Means Engine'!$L$14:$L$63,2,'Raw Data'!F5:F54)</f>
        <v>52.75</v>
      </c>
      <c r="D10" s="37">
        <f>AVERAGEIF('K-Means Engine'!$L$14:$L$63,3,'Raw Data'!F5:F54)</f>
        <v>25.88</v>
      </c>
      <c r="E10" s="37">
        <f>AVERAGEIF('K-Means Engine'!$L$14:$L$63,4,'Raw Data'!F5:F54)</f>
        <v>11.166666666666666</v>
      </c>
      <c r="F10" s="38">
        <f>AVERAGE('Raw Data'!F5:F54)</f>
        <v>20.260000000000002</v>
      </c>
    </row>
    <row r="11" spans="1:8" x14ac:dyDescent="0.25">
      <c r="A11" s="33" t="s">
        <v>146</v>
      </c>
      <c r="B11" s="43">
        <f>AVERAGEIF('K-Means Engine'!$L$14:$L$63,1,'Raw Data'!G5:G54)</f>
        <v>11.8</v>
      </c>
      <c r="C11" s="43">
        <f>AVERAGEIF('K-Means Engine'!$L$14:$L$63,2,'Raw Data'!G5:G54)</f>
        <v>0.25</v>
      </c>
      <c r="D11" s="43">
        <f>AVERAGEIF('K-Means Engine'!$L$14:$L$63,3,'Raw Data'!G5:G54)</f>
        <v>3.8</v>
      </c>
      <c r="E11" s="43">
        <f>AVERAGEIF('K-Means Engine'!$L$14:$L$63,4,'Raw Data'!G5:G54)</f>
        <v>11</v>
      </c>
      <c r="F11" s="44">
        <f>AVERAGE('Raw Data'!G5:G54)</f>
        <v>6.78</v>
      </c>
    </row>
    <row r="14" spans="1:8" ht="15.75" x14ac:dyDescent="0.25">
      <c r="A14" s="4" t="s">
        <v>147</v>
      </c>
      <c r="B14" s="4"/>
      <c r="C14" s="4"/>
      <c r="D14" s="4"/>
      <c r="E14" s="4"/>
      <c r="F14" s="4"/>
    </row>
    <row r="15" spans="1:8" x14ac:dyDescent="0.25">
      <c r="A15" s="7" t="s">
        <v>148</v>
      </c>
      <c r="B15" s="7"/>
      <c r="C15" s="7"/>
      <c r="D15" s="7"/>
      <c r="E15" s="7"/>
      <c r="F15" s="7"/>
    </row>
    <row r="16" spans="1:8" x14ac:dyDescent="0.25">
      <c r="A16" s="17" t="s">
        <v>149</v>
      </c>
      <c r="B16" s="3" t="s">
        <v>150</v>
      </c>
      <c r="C16" s="3"/>
      <c r="D16" s="3"/>
    </row>
    <row r="17" spans="1:4" x14ac:dyDescent="0.25">
      <c r="A17" s="17" t="s">
        <v>151</v>
      </c>
      <c r="B17" s="3" t="s">
        <v>150</v>
      </c>
      <c r="C17" s="3"/>
      <c r="D17" s="3"/>
    </row>
    <row r="18" spans="1:4" x14ac:dyDescent="0.25">
      <c r="A18" s="17" t="s">
        <v>152</v>
      </c>
      <c r="B18" s="3" t="s">
        <v>150</v>
      </c>
      <c r="C18" s="3"/>
      <c r="D18" s="3"/>
    </row>
    <row r="19" spans="1:4" x14ac:dyDescent="0.25">
      <c r="A19" s="17" t="s">
        <v>153</v>
      </c>
      <c r="B19" s="3" t="s">
        <v>150</v>
      </c>
      <c r="C19" s="3"/>
      <c r="D19" s="3"/>
    </row>
  </sheetData>
  <mergeCells count="8">
    <mergeCell ref="B17:D17"/>
    <mergeCell ref="B18:D18"/>
    <mergeCell ref="B19:D19"/>
    <mergeCell ref="A1:H1"/>
    <mergeCell ref="A2:H2"/>
    <mergeCell ref="A14:F14"/>
    <mergeCell ref="A15:F15"/>
    <mergeCell ref="B16:D16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4A261"/>
  </sheetPr>
  <dimension ref="A1:H71"/>
  <sheetViews>
    <sheetView zoomScaleNormal="100" workbookViewId="0">
      <selection activeCell="G23" sqref="G23"/>
    </sheetView>
  </sheetViews>
  <sheetFormatPr defaultColWidth="8.7109375" defaultRowHeight="15" x14ac:dyDescent="0.25"/>
  <cols>
    <col min="1" max="1" width="16" customWidth="1"/>
    <col min="2" max="3" width="22" customWidth="1"/>
    <col min="4" max="4" width="10" customWidth="1"/>
  </cols>
  <sheetData>
    <row r="1" spans="1:8" ht="18" x14ac:dyDescent="0.25">
      <c r="A1" s="8" t="s">
        <v>154</v>
      </c>
      <c r="B1" s="8"/>
      <c r="C1" s="8"/>
      <c r="D1" s="8"/>
      <c r="E1" s="8"/>
      <c r="F1" s="8"/>
      <c r="G1" s="8"/>
      <c r="H1" s="8"/>
    </row>
    <row r="2" spans="1:8" x14ac:dyDescent="0.25">
      <c r="A2" s="7" t="s">
        <v>155</v>
      </c>
      <c r="B2" s="7"/>
      <c r="C2" s="7"/>
      <c r="D2" s="7"/>
      <c r="E2" s="7"/>
      <c r="F2" s="7"/>
      <c r="G2" s="7"/>
      <c r="H2" s="7"/>
    </row>
    <row r="4" spans="1:8" x14ac:dyDescent="0.25">
      <c r="A4" s="14" t="s">
        <v>41</v>
      </c>
      <c r="B4" s="14" t="s">
        <v>46</v>
      </c>
      <c r="C4" s="14" t="s">
        <v>47</v>
      </c>
      <c r="D4" s="14" t="s">
        <v>156</v>
      </c>
    </row>
    <row r="5" spans="1:8" x14ac:dyDescent="0.25">
      <c r="A5" s="45" t="str">
        <f>'Raw Data'!A5</f>
        <v>C-001</v>
      </c>
      <c r="B5" s="45">
        <f>'Raw Data'!F5</f>
        <v>4</v>
      </c>
      <c r="C5" s="45">
        <f>'Raw Data'!G5</f>
        <v>7</v>
      </c>
      <c r="D5" s="46">
        <f>'K-Means Engine'!L14</f>
        <v>1</v>
      </c>
    </row>
    <row r="6" spans="1:8" x14ac:dyDescent="0.25">
      <c r="A6" s="47" t="str">
        <f>'Raw Data'!A6</f>
        <v>C-002</v>
      </c>
      <c r="B6" s="47">
        <f>'Raw Data'!F6</f>
        <v>5</v>
      </c>
      <c r="C6" s="47">
        <f>'Raw Data'!G6</f>
        <v>12</v>
      </c>
      <c r="D6" s="48">
        <f>'K-Means Engine'!L15</f>
        <v>1</v>
      </c>
    </row>
    <row r="7" spans="1:8" x14ac:dyDescent="0.25">
      <c r="A7" s="45" t="str">
        <f>'Raw Data'!A7</f>
        <v>C-003</v>
      </c>
      <c r="B7" s="45">
        <f>'Raw Data'!F7</f>
        <v>9</v>
      </c>
      <c r="C7" s="45">
        <f>'Raw Data'!G7</f>
        <v>5</v>
      </c>
      <c r="D7" s="46">
        <f>'K-Means Engine'!L16</f>
        <v>3</v>
      </c>
    </row>
    <row r="8" spans="1:8" x14ac:dyDescent="0.25">
      <c r="A8" s="47" t="str">
        <f>'Raw Data'!A8</f>
        <v>C-004</v>
      </c>
      <c r="B8" s="47">
        <f>'Raw Data'!F8</f>
        <v>8</v>
      </c>
      <c r="C8" s="47">
        <f>'Raw Data'!G8</f>
        <v>2</v>
      </c>
      <c r="D8" s="48">
        <f>'K-Means Engine'!L17</f>
        <v>3</v>
      </c>
    </row>
    <row r="9" spans="1:8" x14ac:dyDescent="0.25">
      <c r="A9" s="45" t="str">
        <f>'Raw Data'!A9</f>
        <v>C-005</v>
      </c>
      <c r="B9" s="45">
        <f>'Raw Data'!F9</f>
        <v>44</v>
      </c>
      <c r="C9" s="45">
        <f>'Raw Data'!G9</f>
        <v>1</v>
      </c>
      <c r="D9" s="46">
        <f>'K-Means Engine'!L18</f>
        <v>2</v>
      </c>
    </row>
    <row r="10" spans="1:8" x14ac:dyDescent="0.25">
      <c r="A10" s="47" t="str">
        <f>'Raw Data'!A10</f>
        <v>C-006</v>
      </c>
      <c r="B10" s="47">
        <f>'Raw Data'!F10</f>
        <v>22</v>
      </c>
      <c r="C10" s="47">
        <f>'Raw Data'!G10</f>
        <v>3</v>
      </c>
      <c r="D10" s="48">
        <f>'K-Means Engine'!L19</f>
        <v>3</v>
      </c>
    </row>
    <row r="11" spans="1:8" x14ac:dyDescent="0.25">
      <c r="A11" s="45" t="str">
        <f>'Raw Data'!A11</f>
        <v>C-007</v>
      </c>
      <c r="B11" s="45">
        <f>'Raw Data'!F11</f>
        <v>40</v>
      </c>
      <c r="C11" s="45">
        <f>'Raw Data'!G11</f>
        <v>2</v>
      </c>
      <c r="D11" s="46">
        <f>'K-Means Engine'!L20</f>
        <v>3</v>
      </c>
    </row>
    <row r="12" spans="1:8" x14ac:dyDescent="0.25">
      <c r="A12" s="47" t="str">
        <f>'Raw Data'!A12</f>
        <v>C-008</v>
      </c>
      <c r="B12" s="47">
        <f>'Raw Data'!F12</f>
        <v>7</v>
      </c>
      <c r="C12" s="47">
        <f>'Raw Data'!G12</f>
        <v>15</v>
      </c>
      <c r="D12" s="48">
        <f>'K-Means Engine'!L21</f>
        <v>1</v>
      </c>
    </row>
    <row r="13" spans="1:8" x14ac:dyDescent="0.25">
      <c r="A13" s="45" t="str">
        <f>'Raw Data'!A13</f>
        <v>C-009</v>
      </c>
      <c r="B13" s="45">
        <f>'Raw Data'!F13</f>
        <v>10</v>
      </c>
      <c r="C13" s="45">
        <f>'Raw Data'!G13</f>
        <v>5</v>
      </c>
      <c r="D13" s="46">
        <f>'K-Means Engine'!L22</f>
        <v>3</v>
      </c>
    </row>
    <row r="14" spans="1:8" x14ac:dyDescent="0.25">
      <c r="A14" s="47" t="str">
        <f>'Raw Data'!A14</f>
        <v>C-010</v>
      </c>
      <c r="B14" s="47">
        <f>'Raw Data'!F14</f>
        <v>15</v>
      </c>
      <c r="C14" s="47">
        <f>'Raw Data'!G14</f>
        <v>5</v>
      </c>
      <c r="D14" s="48">
        <f>'K-Means Engine'!L23</f>
        <v>3</v>
      </c>
    </row>
    <row r="15" spans="1:8" x14ac:dyDescent="0.25">
      <c r="A15" s="45" t="str">
        <f>'Raw Data'!A15</f>
        <v>C-011</v>
      </c>
      <c r="B15" s="45">
        <f>'Raw Data'!F15</f>
        <v>40</v>
      </c>
      <c r="C15" s="45">
        <f>'Raw Data'!G15</f>
        <v>2</v>
      </c>
      <c r="D15" s="46">
        <f>'K-Means Engine'!L24</f>
        <v>3</v>
      </c>
    </row>
    <row r="16" spans="1:8" x14ac:dyDescent="0.25">
      <c r="A16" s="47" t="str">
        <f>'Raw Data'!A16</f>
        <v>C-012</v>
      </c>
      <c r="B16" s="47">
        <f>'Raw Data'!F16</f>
        <v>0</v>
      </c>
      <c r="C16" s="47">
        <f>'Raw Data'!G16</f>
        <v>13</v>
      </c>
      <c r="D16" s="48">
        <f>'K-Means Engine'!L25</f>
        <v>1</v>
      </c>
    </row>
    <row r="17" spans="1:4" x14ac:dyDescent="0.25">
      <c r="A17" s="45" t="str">
        <f>'Raw Data'!A17</f>
        <v>C-013</v>
      </c>
      <c r="B17" s="45">
        <f>'Raw Data'!F17</f>
        <v>4</v>
      </c>
      <c r="C17" s="45">
        <f>'Raw Data'!G17</f>
        <v>9</v>
      </c>
      <c r="D17" s="46">
        <f>'K-Means Engine'!L26</f>
        <v>1</v>
      </c>
    </row>
    <row r="18" spans="1:4" x14ac:dyDescent="0.25">
      <c r="A18" s="47" t="str">
        <f>'Raw Data'!A18</f>
        <v>C-014</v>
      </c>
      <c r="B18" s="47">
        <f>'Raw Data'!F18</f>
        <v>53</v>
      </c>
      <c r="C18" s="47">
        <f>'Raw Data'!G18</f>
        <v>0</v>
      </c>
      <c r="D18" s="48">
        <f>'K-Means Engine'!L27</f>
        <v>2</v>
      </c>
    </row>
    <row r="19" spans="1:4" x14ac:dyDescent="0.25">
      <c r="A19" s="45" t="str">
        <f>'Raw Data'!A19</f>
        <v>C-015</v>
      </c>
      <c r="B19" s="45">
        <f>'Raw Data'!F19</f>
        <v>42</v>
      </c>
      <c r="C19" s="45">
        <f>'Raw Data'!G19</f>
        <v>1</v>
      </c>
      <c r="D19" s="46">
        <f>'K-Means Engine'!L28</f>
        <v>3</v>
      </c>
    </row>
    <row r="20" spans="1:4" x14ac:dyDescent="0.25">
      <c r="A20" s="47" t="str">
        <f>'Raw Data'!A20</f>
        <v>C-016</v>
      </c>
      <c r="B20" s="47">
        <f>'Raw Data'!F20</f>
        <v>34</v>
      </c>
      <c r="C20" s="47">
        <f>'Raw Data'!G20</f>
        <v>4</v>
      </c>
      <c r="D20" s="48">
        <f>'K-Means Engine'!L29</f>
        <v>3</v>
      </c>
    </row>
    <row r="21" spans="1:4" x14ac:dyDescent="0.25">
      <c r="A21" s="45" t="str">
        <f>'Raw Data'!A21</f>
        <v>C-017</v>
      </c>
      <c r="B21" s="45">
        <f>'Raw Data'!F21</f>
        <v>13</v>
      </c>
      <c r="C21" s="45">
        <f>'Raw Data'!G21</f>
        <v>15</v>
      </c>
      <c r="D21" s="46">
        <f>'K-Means Engine'!L30</f>
        <v>4</v>
      </c>
    </row>
    <row r="22" spans="1:4" x14ac:dyDescent="0.25">
      <c r="A22" s="47" t="str">
        <f>'Raw Data'!A22</f>
        <v>C-018</v>
      </c>
      <c r="B22" s="47">
        <f>'Raw Data'!F22</f>
        <v>7</v>
      </c>
      <c r="C22" s="47">
        <f>'Raw Data'!G22</f>
        <v>2</v>
      </c>
      <c r="D22" s="48">
        <f>'K-Means Engine'!L31</f>
        <v>3</v>
      </c>
    </row>
    <row r="23" spans="1:4" x14ac:dyDescent="0.25">
      <c r="A23" s="45" t="str">
        <f>'Raw Data'!A23</f>
        <v>C-019</v>
      </c>
      <c r="B23" s="45">
        <f>'Raw Data'!F23</f>
        <v>8</v>
      </c>
      <c r="C23" s="45">
        <f>'Raw Data'!G23</f>
        <v>10</v>
      </c>
      <c r="D23" s="46">
        <f>'K-Means Engine'!L32</f>
        <v>1</v>
      </c>
    </row>
    <row r="24" spans="1:4" x14ac:dyDescent="0.25">
      <c r="A24" s="47" t="str">
        <f>'Raw Data'!A24</f>
        <v>C-020</v>
      </c>
      <c r="B24" s="47">
        <f>'Raw Data'!F24</f>
        <v>6</v>
      </c>
      <c r="C24" s="47">
        <f>'Raw Data'!G24</f>
        <v>12</v>
      </c>
      <c r="D24" s="48">
        <f>'K-Means Engine'!L33</f>
        <v>1</v>
      </c>
    </row>
    <row r="25" spans="1:4" x14ac:dyDescent="0.25">
      <c r="A25" s="45" t="str">
        <f>'Raw Data'!A25</f>
        <v>C-021</v>
      </c>
      <c r="B25" s="45">
        <f>'Raw Data'!F25</f>
        <v>20</v>
      </c>
      <c r="C25" s="45">
        <f>'Raw Data'!G25</f>
        <v>7</v>
      </c>
      <c r="D25" s="46">
        <f>'K-Means Engine'!L34</f>
        <v>3</v>
      </c>
    </row>
    <row r="26" spans="1:4" x14ac:dyDescent="0.25">
      <c r="A26" s="47" t="str">
        <f>'Raw Data'!A26</f>
        <v>C-022</v>
      </c>
      <c r="B26" s="47">
        <f>'Raw Data'!F26</f>
        <v>34</v>
      </c>
      <c r="C26" s="47">
        <f>'Raw Data'!G26</f>
        <v>0</v>
      </c>
      <c r="D26" s="48">
        <f>'K-Means Engine'!L35</f>
        <v>3</v>
      </c>
    </row>
    <row r="27" spans="1:4" x14ac:dyDescent="0.25">
      <c r="A27" s="45" t="str">
        <f>'Raw Data'!A27</f>
        <v>C-023</v>
      </c>
      <c r="B27" s="45">
        <f>'Raw Data'!F27</f>
        <v>12</v>
      </c>
      <c r="C27" s="45">
        <f>'Raw Data'!G27</f>
        <v>15</v>
      </c>
      <c r="D27" s="46">
        <f>'K-Means Engine'!L36</f>
        <v>4</v>
      </c>
    </row>
    <row r="28" spans="1:4" x14ac:dyDescent="0.25">
      <c r="A28" s="47" t="str">
        <f>'Raw Data'!A28</f>
        <v>C-024</v>
      </c>
      <c r="B28" s="47">
        <f>'Raw Data'!F28</f>
        <v>6</v>
      </c>
      <c r="C28" s="47">
        <f>'Raw Data'!G28</f>
        <v>11</v>
      </c>
      <c r="D28" s="48">
        <f>'K-Means Engine'!L37</f>
        <v>4</v>
      </c>
    </row>
    <row r="29" spans="1:4" x14ac:dyDescent="0.25">
      <c r="A29" s="45" t="str">
        <f>'Raw Data'!A29</f>
        <v>C-025</v>
      </c>
      <c r="B29" s="45">
        <f>'Raw Data'!F29</f>
        <v>7</v>
      </c>
      <c r="C29" s="45">
        <f>'Raw Data'!G29</f>
        <v>3</v>
      </c>
      <c r="D29" s="46">
        <f>'K-Means Engine'!L38</f>
        <v>1</v>
      </c>
    </row>
    <row r="30" spans="1:4" x14ac:dyDescent="0.25">
      <c r="A30" s="47" t="str">
        <f>'Raw Data'!A30</f>
        <v>C-026</v>
      </c>
      <c r="B30" s="47">
        <f>'Raw Data'!F30</f>
        <v>5</v>
      </c>
      <c r="C30" s="47">
        <f>'Raw Data'!G30</f>
        <v>15</v>
      </c>
      <c r="D30" s="48">
        <f>'K-Means Engine'!L39</f>
        <v>1</v>
      </c>
    </row>
    <row r="31" spans="1:4" x14ac:dyDescent="0.25">
      <c r="A31" s="45" t="str">
        <f>'Raw Data'!A31</f>
        <v>C-027</v>
      </c>
      <c r="B31" s="45">
        <f>'Raw Data'!F31</f>
        <v>44</v>
      </c>
      <c r="C31" s="45">
        <f>'Raw Data'!G31</f>
        <v>2</v>
      </c>
      <c r="D31" s="46">
        <f>'K-Means Engine'!L40</f>
        <v>3</v>
      </c>
    </row>
    <row r="32" spans="1:4" x14ac:dyDescent="0.25">
      <c r="A32" s="47" t="str">
        <f>'Raw Data'!A32</f>
        <v>C-028</v>
      </c>
      <c r="B32" s="47">
        <f>'Raw Data'!F32</f>
        <v>18</v>
      </c>
      <c r="C32" s="47">
        <f>'Raw Data'!G32</f>
        <v>7</v>
      </c>
      <c r="D32" s="48">
        <f>'K-Means Engine'!L41</f>
        <v>3</v>
      </c>
    </row>
    <row r="33" spans="1:4" x14ac:dyDescent="0.25">
      <c r="A33" s="45" t="str">
        <f>'Raw Data'!A33</f>
        <v>C-029</v>
      </c>
      <c r="B33" s="45">
        <f>'Raw Data'!F33</f>
        <v>20</v>
      </c>
      <c r="C33" s="45">
        <f>'Raw Data'!G33</f>
        <v>7</v>
      </c>
      <c r="D33" s="46">
        <f>'K-Means Engine'!L42</f>
        <v>3</v>
      </c>
    </row>
    <row r="34" spans="1:4" x14ac:dyDescent="0.25">
      <c r="A34" s="47" t="str">
        <f>'Raw Data'!A34</f>
        <v>C-030</v>
      </c>
      <c r="B34" s="47">
        <f>'Raw Data'!F34</f>
        <v>38</v>
      </c>
      <c r="C34" s="47">
        <f>'Raw Data'!G34</f>
        <v>2</v>
      </c>
      <c r="D34" s="48">
        <f>'K-Means Engine'!L43</f>
        <v>3</v>
      </c>
    </row>
    <row r="35" spans="1:4" x14ac:dyDescent="0.25">
      <c r="A35" s="45" t="str">
        <f>'Raw Data'!A35</f>
        <v>C-031</v>
      </c>
      <c r="B35" s="45">
        <f>'Raw Data'!F35</f>
        <v>12</v>
      </c>
      <c r="C35" s="45">
        <f>'Raw Data'!G35</f>
        <v>9</v>
      </c>
      <c r="D35" s="46">
        <f>'K-Means Engine'!L44</f>
        <v>3</v>
      </c>
    </row>
    <row r="36" spans="1:4" x14ac:dyDescent="0.25">
      <c r="A36" s="47" t="str">
        <f>'Raw Data'!A36</f>
        <v>C-032</v>
      </c>
      <c r="B36" s="47">
        <f>'Raw Data'!F36</f>
        <v>36</v>
      </c>
      <c r="C36" s="47">
        <f>'Raw Data'!G36</f>
        <v>2</v>
      </c>
      <c r="D36" s="48">
        <f>'K-Means Engine'!L45</f>
        <v>3</v>
      </c>
    </row>
    <row r="37" spans="1:4" x14ac:dyDescent="0.25">
      <c r="A37" s="45" t="str">
        <f>'Raw Data'!A37</f>
        <v>C-033</v>
      </c>
      <c r="B37" s="45">
        <f>'Raw Data'!F37</f>
        <v>25</v>
      </c>
      <c r="C37" s="45">
        <f>'Raw Data'!G37</f>
        <v>2</v>
      </c>
      <c r="D37" s="46">
        <f>'K-Means Engine'!L46</f>
        <v>3</v>
      </c>
    </row>
    <row r="38" spans="1:4" x14ac:dyDescent="0.25">
      <c r="A38" s="47" t="str">
        <f>'Raw Data'!A38</f>
        <v>C-034</v>
      </c>
      <c r="B38" s="47">
        <f>'Raw Data'!F38</f>
        <v>6</v>
      </c>
      <c r="C38" s="47">
        <f>'Raw Data'!G38</f>
        <v>17</v>
      </c>
      <c r="D38" s="48">
        <f>'K-Means Engine'!L47</f>
        <v>1</v>
      </c>
    </row>
    <row r="39" spans="1:4" x14ac:dyDescent="0.25">
      <c r="A39" s="45" t="str">
        <f>'Raw Data'!A39</f>
        <v>C-035</v>
      </c>
      <c r="B39" s="45">
        <f>'Raw Data'!F39</f>
        <v>10</v>
      </c>
      <c r="C39" s="45">
        <f>'Raw Data'!G39</f>
        <v>15</v>
      </c>
      <c r="D39" s="46">
        <f>'K-Means Engine'!L48</f>
        <v>1</v>
      </c>
    </row>
    <row r="40" spans="1:4" x14ac:dyDescent="0.25">
      <c r="A40" s="47" t="str">
        <f>'Raw Data'!A40</f>
        <v>C-036</v>
      </c>
      <c r="B40" s="47">
        <f>'Raw Data'!F40</f>
        <v>0</v>
      </c>
      <c r="C40" s="47">
        <f>'Raw Data'!G40</f>
        <v>12</v>
      </c>
      <c r="D40" s="48">
        <f>'K-Means Engine'!L49</f>
        <v>1</v>
      </c>
    </row>
    <row r="41" spans="1:4" x14ac:dyDescent="0.25">
      <c r="A41" s="45" t="str">
        <f>'Raw Data'!A41</f>
        <v>C-037</v>
      </c>
      <c r="B41" s="45">
        <f>'Raw Data'!F41</f>
        <v>7</v>
      </c>
      <c r="C41" s="45">
        <f>'Raw Data'!G41</f>
        <v>9</v>
      </c>
      <c r="D41" s="46">
        <f>'K-Means Engine'!L50</f>
        <v>1</v>
      </c>
    </row>
    <row r="42" spans="1:4" x14ac:dyDescent="0.25">
      <c r="A42" s="47" t="str">
        <f>'Raw Data'!A42</f>
        <v>C-038</v>
      </c>
      <c r="B42" s="47">
        <f>'Raw Data'!F42</f>
        <v>55</v>
      </c>
      <c r="C42" s="47">
        <f>'Raw Data'!G42</f>
        <v>0</v>
      </c>
      <c r="D42" s="48">
        <f>'K-Means Engine'!L51</f>
        <v>2</v>
      </c>
    </row>
    <row r="43" spans="1:4" x14ac:dyDescent="0.25">
      <c r="A43" s="45" t="str">
        <f>'Raw Data'!A43</f>
        <v>C-039</v>
      </c>
      <c r="B43" s="45">
        <f>'Raw Data'!F43</f>
        <v>21</v>
      </c>
      <c r="C43" s="45">
        <f>'Raw Data'!G43</f>
        <v>6</v>
      </c>
      <c r="D43" s="46">
        <f>'K-Means Engine'!L52</f>
        <v>3</v>
      </c>
    </row>
    <row r="44" spans="1:4" x14ac:dyDescent="0.25">
      <c r="A44" s="47" t="str">
        <f>'Raw Data'!A44</f>
        <v>C-040</v>
      </c>
      <c r="B44" s="47">
        <f>'Raw Data'!F44</f>
        <v>12</v>
      </c>
      <c r="C44" s="47">
        <f>'Raw Data'!G44</f>
        <v>8</v>
      </c>
      <c r="D44" s="48">
        <f>'K-Means Engine'!L53</f>
        <v>4</v>
      </c>
    </row>
    <row r="45" spans="1:4" x14ac:dyDescent="0.25">
      <c r="A45" s="45" t="str">
        <f>'Raw Data'!A45</f>
        <v>C-041</v>
      </c>
      <c r="B45" s="45">
        <f>'Raw Data'!F45</f>
        <v>59</v>
      </c>
      <c r="C45" s="45">
        <f>'Raw Data'!G45</f>
        <v>0</v>
      </c>
      <c r="D45" s="46">
        <f>'K-Means Engine'!L54</f>
        <v>2</v>
      </c>
    </row>
    <row r="46" spans="1:4" x14ac:dyDescent="0.25">
      <c r="A46" s="47" t="str">
        <f>'Raw Data'!A46</f>
        <v>C-042</v>
      </c>
      <c r="B46" s="47">
        <f>'Raw Data'!F46</f>
        <v>10</v>
      </c>
      <c r="C46" s="47">
        <f>'Raw Data'!G46</f>
        <v>8</v>
      </c>
      <c r="D46" s="48">
        <f>'K-Means Engine'!L55</f>
        <v>4</v>
      </c>
    </row>
    <row r="47" spans="1:4" x14ac:dyDescent="0.25">
      <c r="A47" s="45" t="str">
        <f>'Raw Data'!A47</f>
        <v>C-043</v>
      </c>
      <c r="B47" s="45">
        <f>'Raw Data'!F47</f>
        <v>49</v>
      </c>
      <c r="C47" s="45">
        <f>'Raw Data'!G47</f>
        <v>2</v>
      </c>
      <c r="D47" s="46">
        <f>'K-Means Engine'!L56</f>
        <v>3</v>
      </c>
    </row>
    <row r="48" spans="1:4" x14ac:dyDescent="0.25">
      <c r="A48" s="47" t="str">
        <f>'Raw Data'!A48</f>
        <v>C-044</v>
      </c>
      <c r="B48" s="47">
        <f>'Raw Data'!F48</f>
        <v>7</v>
      </c>
      <c r="C48" s="47">
        <f>'Raw Data'!G48</f>
        <v>16</v>
      </c>
      <c r="D48" s="48">
        <f>'K-Means Engine'!L57</f>
        <v>1</v>
      </c>
    </row>
    <row r="49" spans="1:8" x14ac:dyDescent="0.25">
      <c r="A49" s="45" t="str">
        <f>'Raw Data'!A49</f>
        <v>C-045</v>
      </c>
      <c r="B49" s="45">
        <f>'Raw Data'!F49</f>
        <v>14</v>
      </c>
      <c r="C49" s="45">
        <f>'Raw Data'!G49</f>
        <v>9</v>
      </c>
      <c r="D49" s="46">
        <f>'K-Means Engine'!L58</f>
        <v>4</v>
      </c>
    </row>
    <row r="50" spans="1:8" x14ac:dyDescent="0.25">
      <c r="A50" s="47" t="str">
        <f>'Raw Data'!A50</f>
        <v>C-046</v>
      </c>
      <c r="B50" s="47">
        <f>'Raw Data'!F50</f>
        <v>22</v>
      </c>
      <c r="C50" s="47">
        <f>'Raw Data'!G50</f>
        <v>6</v>
      </c>
      <c r="D50" s="48">
        <f>'K-Means Engine'!L59</f>
        <v>3</v>
      </c>
    </row>
    <row r="51" spans="1:8" x14ac:dyDescent="0.25">
      <c r="A51" s="45" t="str">
        <f>'Raw Data'!A51</f>
        <v>C-047</v>
      </c>
      <c r="B51" s="45">
        <f>'Raw Data'!F51</f>
        <v>12</v>
      </c>
      <c r="C51" s="45">
        <f>'Raw Data'!G51</f>
        <v>12</v>
      </c>
      <c r="D51" s="46">
        <f>'K-Means Engine'!L60</f>
        <v>1</v>
      </c>
    </row>
    <row r="52" spans="1:8" x14ac:dyDescent="0.25">
      <c r="A52" s="47" t="str">
        <f>'Raw Data'!A52</f>
        <v>C-048</v>
      </c>
      <c r="B52" s="47">
        <f>'Raw Data'!F52</f>
        <v>21</v>
      </c>
      <c r="C52" s="47">
        <f>'Raw Data'!G52</f>
        <v>8</v>
      </c>
      <c r="D52" s="48">
        <f>'K-Means Engine'!L61</f>
        <v>3</v>
      </c>
    </row>
    <row r="53" spans="1:8" x14ac:dyDescent="0.25">
      <c r="A53" s="45" t="str">
        <f>'Raw Data'!A53</f>
        <v>C-049</v>
      </c>
      <c r="B53" s="45">
        <f>'Raw Data'!F53</f>
        <v>15</v>
      </c>
      <c r="C53" s="45">
        <f>'Raw Data'!G53</f>
        <v>3</v>
      </c>
      <c r="D53" s="46">
        <f>'K-Means Engine'!L62</f>
        <v>3</v>
      </c>
    </row>
    <row r="54" spans="1:8" x14ac:dyDescent="0.25">
      <c r="A54" s="47" t="str">
        <f>'Raw Data'!A54</f>
        <v>C-050</v>
      </c>
      <c r="B54" s="47">
        <f>'Raw Data'!F54</f>
        <v>45</v>
      </c>
      <c r="C54" s="47">
        <f>'Raw Data'!G54</f>
        <v>1</v>
      </c>
      <c r="D54" s="48">
        <f>'K-Means Engine'!L63</f>
        <v>3</v>
      </c>
    </row>
    <row r="57" spans="1:8" ht="15.75" x14ac:dyDescent="0.25">
      <c r="A57" s="4" t="s">
        <v>157</v>
      </c>
      <c r="B57" s="4"/>
      <c r="C57" s="4"/>
      <c r="D57" s="4"/>
      <c r="E57" s="4"/>
      <c r="F57" s="4"/>
      <c r="G57" s="4"/>
      <c r="H57" s="4"/>
    </row>
    <row r="58" spans="1:8" x14ac:dyDescent="0.25">
      <c r="A58" s="2" t="s">
        <v>158</v>
      </c>
      <c r="B58" s="2"/>
      <c r="C58" s="2"/>
      <c r="D58" s="2"/>
      <c r="E58" s="2"/>
      <c r="F58" s="2"/>
      <c r="G58" s="2"/>
      <c r="H58" s="2"/>
    </row>
    <row r="59" spans="1:8" x14ac:dyDescent="0.25">
      <c r="A59" s="2" t="s">
        <v>159</v>
      </c>
      <c r="B59" s="2"/>
      <c r="C59" s="2"/>
      <c r="D59" s="2"/>
      <c r="E59" s="2"/>
      <c r="F59" s="2"/>
      <c r="G59" s="2"/>
      <c r="H59" s="2"/>
    </row>
    <row r="60" spans="1:8" x14ac:dyDescent="0.25">
      <c r="A60" s="2" t="s">
        <v>160</v>
      </c>
      <c r="B60" s="2"/>
      <c r="C60" s="2"/>
      <c r="D60" s="2"/>
      <c r="E60" s="2"/>
      <c r="F60" s="2"/>
      <c r="G60" s="2"/>
      <c r="H60" s="2"/>
    </row>
    <row r="61" spans="1:8" x14ac:dyDescent="0.25">
      <c r="A61" s="2" t="s">
        <v>161</v>
      </c>
      <c r="B61" s="2"/>
      <c r="C61" s="2"/>
      <c r="D61" s="2"/>
      <c r="E61" s="2"/>
      <c r="F61" s="2"/>
      <c r="G61" s="2"/>
      <c r="H61" s="2"/>
    </row>
    <row r="62" spans="1:8" x14ac:dyDescent="0.25">
      <c r="A62" s="2" t="s">
        <v>162</v>
      </c>
      <c r="B62" s="2"/>
      <c r="C62" s="2"/>
      <c r="D62" s="2"/>
      <c r="E62" s="2"/>
      <c r="F62" s="2"/>
      <c r="G62" s="2"/>
      <c r="H62" s="2"/>
    </row>
    <row r="63" spans="1:8" x14ac:dyDescent="0.25">
      <c r="A63" s="2" t="s">
        <v>163</v>
      </c>
      <c r="B63" s="2"/>
      <c r="C63" s="2"/>
      <c r="D63" s="2"/>
      <c r="E63" s="2"/>
      <c r="F63" s="2"/>
      <c r="G63" s="2"/>
      <c r="H63" s="2"/>
    </row>
    <row r="64" spans="1:8" x14ac:dyDescent="0.25">
      <c r="A64" s="2" t="s">
        <v>164</v>
      </c>
      <c r="B64" s="2"/>
      <c r="C64" s="2"/>
      <c r="D64" s="2"/>
      <c r="E64" s="2"/>
      <c r="F64" s="2"/>
      <c r="G64" s="2"/>
      <c r="H64" s="2"/>
    </row>
    <row r="65" spans="1:8" x14ac:dyDescent="0.25">
      <c r="A65" s="2" t="s">
        <v>165</v>
      </c>
      <c r="B65" s="2"/>
      <c r="C65" s="2"/>
      <c r="D65" s="2"/>
      <c r="E65" s="2"/>
      <c r="F65" s="2"/>
      <c r="G65" s="2"/>
      <c r="H65" s="2"/>
    </row>
    <row r="66" spans="1:8" x14ac:dyDescent="0.25">
      <c r="A66" s="2"/>
      <c r="B66" s="2"/>
      <c r="C66" s="2"/>
      <c r="D66" s="2"/>
      <c r="E66" s="2"/>
      <c r="F66" s="2"/>
      <c r="G66" s="2"/>
      <c r="H66" s="2"/>
    </row>
    <row r="67" spans="1:8" x14ac:dyDescent="0.25">
      <c r="A67" s="1" t="s">
        <v>166</v>
      </c>
      <c r="B67" s="1"/>
      <c r="C67" s="1"/>
      <c r="D67" s="1"/>
      <c r="E67" s="1"/>
      <c r="F67" s="1"/>
      <c r="G67" s="1"/>
      <c r="H67" s="1"/>
    </row>
    <row r="68" spans="1:8" x14ac:dyDescent="0.25">
      <c r="A68" s="2" t="s">
        <v>167</v>
      </c>
      <c r="B68" s="2"/>
      <c r="C68" s="2"/>
      <c r="D68" s="2"/>
      <c r="E68" s="2"/>
      <c r="F68" s="2"/>
      <c r="G68" s="2"/>
      <c r="H68" s="2"/>
    </row>
    <row r="69" spans="1:8" x14ac:dyDescent="0.25">
      <c r="A69" s="2"/>
      <c r="B69" s="2"/>
      <c r="C69" s="2"/>
      <c r="D69" s="2"/>
      <c r="E69" s="2"/>
      <c r="F69" s="2"/>
      <c r="G69" s="2"/>
      <c r="H69" s="2"/>
    </row>
    <row r="70" spans="1:8" x14ac:dyDescent="0.25">
      <c r="A70" s="1" t="s">
        <v>168</v>
      </c>
      <c r="B70" s="1"/>
      <c r="C70" s="1"/>
      <c r="D70" s="1"/>
      <c r="E70" s="1"/>
      <c r="F70" s="1"/>
      <c r="G70" s="1"/>
      <c r="H70" s="1"/>
    </row>
    <row r="71" spans="1:8" x14ac:dyDescent="0.25">
      <c r="A71" s="2" t="s">
        <v>169</v>
      </c>
      <c r="B71" s="2"/>
      <c r="C71" s="2"/>
      <c r="D71" s="2"/>
      <c r="E71" s="2"/>
      <c r="F71" s="2"/>
      <c r="G71" s="2"/>
      <c r="H71" s="2"/>
    </row>
  </sheetData>
  <mergeCells count="17">
    <mergeCell ref="A70:H70"/>
    <mergeCell ref="A71:H71"/>
    <mergeCell ref="A65:H65"/>
    <mergeCell ref="A66:H66"/>
    <mergeCell ref="A67:H67"/>
    <mergeCell ref="A68:H68"/>
    <mergeCell ref="A69:H69"/>
    <mergeCell ref="A60:H60"/>
    <mergeCell ref="A61:H61"/>
    <mergeCell ref="A62:H62"/>
    <mergeCell ref="A63:H63"/>
    <mergeCell ref="A64:H64"/>
    <mergeCell ref="A1:H1"/>
    <mergeCell ref="A2:H2"/>
    <mergeCell ref="A57:H57"/>
    <mergeCell ref="A58:H58"/>
    <mergeCell ref="A59:H59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START HERE</vt:lpstr>
      <vt:lpstr>Raw Data</vt:lpstr>
      <vt:lpstr>Standardize</vt:lpstr>
      <vt:lpstr>K-Means Engine</vt:lpstr>
      <vt:lpstr>Cluster Profiles</vt:lpstr>
      <vt:lpstr>Visualization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0</cp:revision>
  <dcterms:created xsi:type="dcterms:W3CDTF">2026-03-12T15:03:44Z</dcterms:created>
  <dcterms:modified xsi:type="dcterms:W3CDTF">2026-03-12T16:25:36Z</dcterms:modified>
  <dc:language>en-US</dc:language>
</cp:coreProperties>
</file>