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ieldScore Calculator" sheetId="1" state="visible" r:id="rId3"/>
    <sheet name="Batch Scoring" sheetId="2" state="visible" r:id="rId4"/>
    <sheet name="Scoring Rules" sheetId="3" state="visible" r:id="rId5"/>
    <sheet name="Model Documentation" sheetId="4" state="visible" r:id="rId6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<sst xmlns="http://schemas.openxmlformats.org/spreadsheetml/2006/main" count="310" uniqueCount="269">
  <si>
    <t xml:space="preserve">ShieldScore Deployment Scorer</t>
  </si>
  <si>
    <t xml:space="preserve">Erie Insurance Group  |  Auto Claims Risk Assessment Tool</t>
  </si>
  <si>
    <t xml:space="preserve">Train in Python → Deploy in Excel  |  Simplified Decision Tree Rules</t>
  </si>
  <si>
    <t xml:space="preserve">⮕  POLICYHOLDER INPUTS</t>
  </si>
  <si>
    <t xml:space="preserve">⮕  SHIELDSCORE ENGINE</t>
  </si>
  <si>
    <t xml:space="preserve">⮕  INPUT REFERENCE</t>
  </si>
  <si>
    <t xml:space="preserve">Enter values in the blue cells below</t>
  </si>
  <si>
    <t xml:space="preserve">Field</t>
  </si>
  <si>
    <t xml:space="preserve">Valid Range / Notes</t>
  </si>
  <si>
    <t xml:space="preserve">Scoring Component</t>
  </si>
  <si>
    <t xml:space="preserve">Points</t>
  </si>
  <si>
    <t xml:space="preserve">AGE</t>
  </si>
  <si>
    <t xml:space="preserve">Years (18–85)</t>
  </si>
  <si>
    <t xml:space="preserve">Claims History Score</t>
  </si>
  <si>
    <t xml:space="preserve">CREDIT_SCORE</t>
  </si>
  <si>
    <t xml:space="preserve">Score (300–850)</t>
  </si>
  <si>
    <t xml:space="preserve">Credit &amp; Demographics Score</t>
  </si>
  <si>
    <t xml:space="preserve">PRIOR_CLAIMS_3YR</t>
  </si>
  <si>
    <t xml:space="preserve">Count (0–12)</t>
  </si>
  <si>
    <t xml:space="preserve">Vehicle Risk Score</t>
  </si>
  <si>
    <t xml:space="preserve">AT_FAULT_ACCIDENTS</t>
  </si>
  <si>
    <t xml:space="preserve">Count (0–5)</t>
  </si>
  <si>
    <t xml:space="preserve">Behavioral Signal Score</t>
  </si>
  <si>
    <t xml:space="preserve">PRIOR_VIOLATIONS_3YR</t>
  </si>
  <si>
    <t xml:space="preserve">Count (0–8)</t>
  </si>
  <si>
    <t xml:space="preserve">Policy Context Score</t>
  </si>
  <si>
    <t xml:space="preserve">DUI_HISTORY</t>
  </si>
  <si>
    <t xml:space="preserve">0 = No, 1 = Yes</t>
  </si>
  <si>
    <t xml:space="preserve">RAW SCORE</t>
  </si>
  <si>
    <t xml:space="preserve">VEHICLE_AGE</t>
  </si>
  <si>
    <t xml:space="preserve">Years (0–25)</t>
  </si>
  <si>
    <t xml:space="preserve">ANNUAL_MILEAGE</t>
  </si>
  <si>
    <t xml:space="preserve">Miles per year</t>
  </si>
  <si>
    <t xml:space="preserve">⮕  SHIELDSCORE RESULT</t>
  </si>
  <si>
    <t xml:space="preserve">SAFETY_RATING</t>
  </si>
  <si>
    <t xml:space="preserve">1–5 (NHTSA-style)</t>
  </si>
  <si>
    <t xml:space="preserve">ShieldScore</t>
  </si>
  <si>
    <t xml:space="preserve">TELEMATICS_ENROLLED</t>
  </si>
  <si>
    <t xml:space="preserve">PAYMENT_TIMELINESS</t>
  </si>
  <si>
    <t xml:space="preserve">Days early(+) / late(–)</t>
  </si>
  <si>
    <t xml:space="preserve">SERVICE_CALLS_12MO</t>
  </si>
  <si>
    <t xml:space="preserve">Count (0–15)</t>
  </si>
  <si>
    <t xml:space="preserve">Risk Tier</t>
  </si>
  <si>
    <t xml:space="preserve">YEARS_AS_CUSTOMER</t>
  </si>
  <si>
    <t xml:space="preserve">Years (0–40)</t>
  </si>
  <si>
    <t xml:space="preserve">Estimated Claim Probability</t>
  </si>
  <si>
    <t xml:space="preserve">BUNDLED_POLICIES</t>
  </si>
  <si>
    <t xml:space="preserve">Count of other Erie policies</t>
  </si>
  <si>
    <t xml:space="preserve">Data Completeness</t>
  </si>
  <si>
    <t xml:space="preserve">COVERAGE_TYPE</t>
  </si>
  <si>
    <t xml:space="preserve">Basic/Standard/Premium/Comprehensive</t>
  </si>
  <si>
    <t xml:space="preserve">Standard</t>
  </si>
  <si>
    <t xml:space="preserve">RISK_ZONE</t>
  </si>
  <si>
    <t xml:space="preserve">Urban/Suburban/Rural</t>
  </si>
  <si>
    <t xml:space="preserve">Suburban</t>
  </si>
  <si>
    <t xml:space="preserve">⮕  RECOMMENDED ACTIONS</t>
  </si>
  <si>
    <t xml:space="preserve">Primary Action</t>
  </si>
  <si>
    <t xml:space="preserve">Secondary Action</t>
  </si>
  <si>
    <t xml:space="preserve">Review Frequency</t>
  </si>
  <si>
    <t xml:space="preserve">Escalation</t>
  </si>
  <si>
    <t xml:space="preserve">How to Use This Tool</t>
  </si>
  <si>
    <t xml:space="preserve">1. Enter the policyholder’s information in the blue input cells (column C, rows 10–25).</t>
  </si>
  <si>
    <t xml:space="preserve">2. The ShieldScore (0–100) calculates automatically based on simplified decision tree rules from the champion model.</t>
  </si>
  <si>
    <t xml:space="preserve">3. Review the Risk Tier, Estimated Probability, and Recommended Actions in the output panel.</t>
  </si>
  <si>
    <t xml:space="preserve">4. Use the Batch Scoring sheet to score multiple policyholders at once.</t>
  </si>
  <si>
    <t xml:space="preserve">Model Info: Champion = Gradient Boosted Forest (AUC 0.85)  |  Simplified to decision tree rules for Excel deployment  |  Retrain quarterly</t>
  </si>
  <si>
    <t xml:space="preserve">ShieldScore Batch Scorer  |  Paste policyholder data starting in row 3  |  Scores auto-calculate in columns S–V</t>
  </si>
  <si>
    <t xml:space="preserve">POLICY_ID</t>
  </si>
  <si>
    <t xml:space="preserve">SHIELDSCORE</t>
  </si>
  <si>
    <t xml:space="preserve">RISK_TIER</t>
  </si>
  <si>
    <t xml:space="preserve">CLAIM_PROBABILITY</t>
  </si>
  <si>
    <t xml:space="preserve">PRIMARY_ACTION</t>
  </si>
  <si>
    <t xml:space="preserve">PH-00142</t>
  </si>
  <si>
    <t xml:space="preserve">Basic</t>
  </si>
  <si>
    <t xml:space="preserve">Urban</t>
  </si>
  <si>
    <t xml:space="preserve">PH-01205</t>
  </si>
  <si>
    <t xml:space="preserve">Premium</t>
  </si>
  <si>
    <t xml:space="preserve">PH-02891</t>
  </si>
  <si>
    <t xml:space="preserve">PH-03567</t>
  </si>
  <si>
    <t xml:space="preserve">Comprehensive</t>
  </si>
  <si>
    <t xml:space="preserve">Rural</t>
  </si>
  <si>
    <t xml:space="preserve">PH-04210</t>
  </si>
  <si>
    <t xml:space="preserve">ShieldScore Scoring Rules Reference</t>
  </si>
  <si>
    <t xml:space="preserve">Simplified decision tree rules from the champion Gradient Boosted Forest model</t>
  </si>
  <si>
    <t xml:space="preserve">Component Weights (Max Points)</t>
  </si>
  <si>
    <t xml:space="preserve">Component</t>
  </si>
  <si>
    <t xml:space="preserve">Max Points</t>
  </si>
  <si>
    <t xml:space="preserve">What It Measures</t>
  </si>
  <si>
    <t xml:space="preserve">Key Inputs</t>
  </si>
  <si>
    <t xml:space="preserve">Claims History</t>
  </si>
  <si>
    <t xml:space="preserve">40</t>
  </si>
  <si>
    <t xml:space="preserve">Past claim behavior — the single strongest predictor of future claims</t>
  </si>
  <si>
    <t xml:space="preserve">PRIOR_CLAIMS_3YR, AT_FAULT_ACCIDENTS, VIOLATIONS, DUI</t>
  </si>
  <si>
    <t xml:space="preserve">Credit &amp; Demographics</t>
  </si>
  <si>
    <t xml:space="preserve">25</t>
  </si>
  <si>
    <t xml:space="preserve">Financial responsibility signals + age-related risk factors</t>
  </si>
  <si>
    <t xml:space="preserve">CREDIT_SCORE, AGE</t>
  </si>
  <si>
    <t xml:space="preserve">Vehicle Risk</t>
  </si>
  <si>
    <t xml:space="preserve">15</t>
  </si>
  <si>
    <t xml:space="preserve">Vehicle condition and usage patterns</t>
  </si>
  <si>
    <t xml:space="preserve">VEHICLE_AGE, ANNUAL_MILEAGE, SAFETY_RATING</t>
  </si>
  <si>
    <t xml:space="preserve">Behavioral Signals</t>
  </si>
  <si>
    <t xml:space="preserve">How the customer interacts with Erie (payment, service, telematics)</t>
  </si>
  <si>
    <t xml:space="preserve">PAYMENT_TIMELINESS, SERVICE_CALLS, TELEMATICS_ENROLLED</t>
  </si>
  <si>
    <t xml:space="preserve">Policy Context</t>
  </si>
  <si>
    <t xml:space="preserve">10</t>
  </si>
  <si>
    <t xml:space="preserve">Coverage level, geographic risk, customer loyalty</t>
  </si>
  <si>
    <t xml:space="preserve">COVERAGE_TYPE, RISK_ZONE, BUNDLED_POLICIES, YEARS_AS_CUSTOMER</t>
  </si>
  <si>
    <t xml:space="preserve">TOTAL</t>
  </si>
  <si>
    <t xml:space="preserve">100</t>
  </si>
  <si>
    <t xml:space="preserve">Risk Tier Definitions</t>
  </si>
  <si>
    <t xml:space="preserve">Tier</t>
  </si>
  <si>
    <t xml:space="preserve">Score Range</t>
  </si>
  <si>
    <t xml:space="preserve">Estimated Probability</t>
  </si>
  <si>
    <t xml:space="preserve">Action Protocol</t>
  </si>
  <si>
    <t xml:space="preserve">CRITICAL</t>
  </si>
  <si>
    <t xml:space="preserve">70–100</t>
  </si>
  <si>
    <t xml:space="preserve">&gt;65%</t>
  </si>
  <si>
    <t xml:space="preserve">Immediate agent outreach + safe driving enrollment + telematics offer</t>
  </si>
  <si>
    <t xml:space="preserve">Weekly</t>
  </si>
  <si>
    <t xml:space="preserve">HIGH</t>
  </si>
  <si>
    <t xml:space="preserve">50–69</t>
  </si>
  <si>
    <t xml:space="preserve">40–65%</t>
  </si>
  <si>
    <t xml:space="preserve">Schedule proactive check-in within 7 days + telematics invitation</t>
  </si>
  <si>
    <t xml:space="preserve">Bi-weekly</t>
  </si>
  <si>
    <t xml:space="preserve">MEDIUM</t>
  </si>
  <si>
    <t xml:space="preserve">30–49</t>
  </si>
  <si>
    <t xml:space="preserve">20–40%</t>
  </si>
  <si>
    <t xml:space="preserve">Include in monthly safety newsletter + seasonal weather alerts</t>
  </si>
  <si>
    <t xml:space="preserve">Monthly</t>
  </si>
  <si>
    <t xml:space="preserve">LOW</t>
  </si>
  <si>
    <t xml:space="preserve">0–29</t>
  </si>
  <si>
    <t xml:space="preserve">&lt;20%</t>
  </si>
  <si>
    <t xml:space="preserve">Standard monitoring + eligible for loyalty rewards</t>
  </si>
  <si>
    <t xml:space="preserve">Quarterly</t>
  </si>
  <si>
    <t xml:space="preserve">Detailed Scoring Formulas</t>
  </si>
  <si>
    <t xml:space="preserve">Rule / Input</t>
  </si>
  <si>
    <t xml:space="preserve">Formula</t>
  </si>
  <si>
    <t xml:space="preserve">Example</t>
  </si>
  <si>
    <t xml:space="preserve">Business Rationale</t>
  </si>
  <si>
    <t xml:space="preserve">Claims History (max 40)</t>
  </si>
  <si>
    <t xml:space="preserve">  PRIOR_CLAIMS_3YR</t>
  </si>
  <si>
    <t xml:space="preserve">× 10 points each</t>
  </si>
  <si>
    <t xml:space="preserve">3 prior claims = 30 points</t>
  </si>
  <si>
    <t xml:space="preserve">Strongest single predictor</t>
  </si>
  <si>
    <t xml:space="preserve">  AT_FAULT_ACCIDENTS</t>
  </si>
  <si>
    <t xml:space="preserve">× 12 points each</t>
  </si>
  <si>
    <t xml:space="preserve">2 at-fault = 24 points</t>
  </si>
  <si>
    <t xml:space="preserve">Higher weight than total claims</t>
  </si>
  <si>
    <t xml:space="preserve">  PRIOR_VIOLATIONS_3YR</t>
  </si>
  <si>
    <t xml:space="preserve">× 4 points each</t>
  </si>
  <si>
    <t xml:space="preserve">2 violations = 8 points</t>
  </si>
  <si>
    <t xml:space="preserve">Traffic violations signal risk behavior</t>
  </si>
  <si>
    <t xml:space="preserve">  DUI_HISTORY</t>
  </si>
  <si>
    <t xml:space="preserve">× 20 points if yes</t>
  </si>
  <si>
    <t xml:space="preserve">DUI = 20 points</t>
  </si>
  <si>
    <t xml:space="preserve">Binary: massive risk multiplier</t>
  </si>
  <si>
    <t xml:space="preserve">Credit &amp; Demographics (max 25)</t>
  </si>
  <si>
    <t xml:space="preserve">  CREDIT_SCORE</t>
  </si>
  <si>
    <t xml:space="preserve">(700 – score) / 10</t>
  </si>
  <si>
    <t xml:space="preserve">Credit 580 = 12 points</t>
  </si>
  <si>
    <t xml:space="preserve">Lower credit = higher risk</t>
  </si>
  <si>
    <t xml:space="preserve">  AGE &lt; 25</t>
  </si>
  <si>
    <t xml:space="preserve">+8 points</t>
  </si>
  <si>
    <t xml:space="preserve">Age 22 = 8 bonus points</t>
  </si>
  <si>
    <t xml:space="preserve">Young driver surcharge</t>
  </si>
  <si>
    <t xml:space="preserve">  AGE &gt; 70</t>
  </si>
  <si>
    <t xml:space="preserve">+5 points</t>
  </si>
  <si>
    <t xml:space="preserve">Age 74 = 5 bonus points</t>
  </si>
  <si>
    <t xml:space="preserve">Older driver adjustment</t>
  </si>
  <si>
    <t xml:space="preserve">Vehicle Risk (max 15)</t>
  </si>
  <si>
    <t xml:space="preserve">  VEHICLE_AGE</t>
  </si>
  <si>
    <t xml:space="preserve">× 0.6 points per year</t>
  </si>
  <si>
    <t xml:space="preserve">8 years old = 4.8 points</t>
  </si>
  <si>
    <t xml:space="preserve">Older vehicles cost more to repair</t>
  </si>
  <si>
    <t xml:space="preserve">  ANNUAL_MILEAGE</t>
  </si>
  <si>
    <t xml:space="preserve">(miles – 15000) / 3000</t>
  </si>
  <si>
    <t xml:space="preserve">22K miles = 2.3 points</t>
  </si>
  <si>
    <t xml:space="preserve">More miles = more exposure</t>
  </si>
  <si>
    <t xml:space="preserve">  SAFETY_RATING</t>
  </si>
  <si>
    <t xml:space="preserve">(5 – rating) × 1.5</t>
  </si>
  <si>
    <t xml:space="preserve">Rating 2 = 4.5 points</t>
  </si>
  <si>
    <t xml:space="preserve">Lower safety = higher risk</t>
  </si>
  <si>
    <t xml:space="preserve">Behavioral Signals (max 15)</t>
  </si>
  <si>
    <t xml:space="preserve">  PAYMENT_TIMELINESS</t>
  </si>
  <si>
    <t xml:space="preserve">Late days × 0.8</t>
  </si>
  <si>
    <t xml:space="preserve">10 days late = 8 points</t>
  </si>
  <si>
    <t xml:space="preserve">Late payers file more claims</t>
  </si>
  <si>
    <t xml:space="preserve">  SERVICE_CALLS &gt; 5</t>
  </si>
  <si>
    <t xml:space="preserve">7 calls = 5 points</t>
  </si>
  <si>
    <t xml:space="preserve">High contact = potential issue</t>
  </si>
  <si>
    <t xml:space="preserve">  TELEMATICS_ENROLLED</t>
  </si>
  <si>
    <t xml:space="preserve">–5 points if yes</t>
  </si>
  <si>
    <t xml:space="preserve">Enrolled = –5 points</t>
  </si>
  <si>
    <t xml:space="preserve">Telematics reduces risk (reward)</t>
  </si>
  <si>
    <t xml:space="preserve">Policy Context (max 10)</t>
  </si>
  <si>
    <t xml:space="preserve">  Basic coverage</t>
  </si>
  <si>
    <t xml:space="preserve">+4 points</t>
  </si>
  <si>
    <t xml:space="preserve">Minimal coverage signals cost-sensitivity</t>
  </si>
  <si>
    <t xml:space="preserve">  Standard coverage</t>
  </si>
  <si>
    <t xml:space="preserve">+2 points</t>
  </si>
  <si>
    <t xml:space="preserve">  Urban risk zone</t>
  </si>
  <si>
    <t xml:space="preserve">+3 points</t>
  </si>
  <si>
    <t xml:space="preserve">Higher density = more accidents</t>
  </si>
  <si>
    <t xml:space="preserve">  Rural risk zone</t>
  </si>
  <si>
    <t xml:space="preserve">+1 point</t>
  </si>
  <si>
    <t xml:space="preserve">Lower density but longer distances</t>
  </si>
  <si>
    <t xml:space="preserve">  BUNDLED_POLICIES</t>
  </si>
  <si>
    <t xml:space="preserve">–0.5 per policy (max –3)</t>
  </si>
  <si>
    <t xml:space="preserve">3 bundles = –1.5 points</t>
  </si>
  <si>
    <t xml:space="preserve">Loyalty signal</t>
  </si>
  <si>
    <t xml:space="preserve">  YEARS_AS_CUSTOMER</t>
  </si>
  <si>
    <t xml:space="preserve">–0.1 per year (max –2)</t>
  </si>
  <si>
    <t xml:space="preserve">15 years = –1.5 points</t>
  </si>
  <si>
    <t xml:space="preserve">Long tenure = lower risk</t>
  </si>
  <si>
    <t xml:space="preserve">Model Documentation &amp; Governance</t>
  </si>
  <si>
    <t xml:space="preserve">Model Name</t>
  </si>
  <si>
    <t xml:space="preserve">ShieldScore v1.0 — Auto Claims Risk Predictor</t>
  </si>
  <si>
    <t xml:space="preserve">Business Owner</t>
  </si>
  <si>
    <t xml:space="preserve">VP of Claims, Erie Insurance Group</t>
  </si>
  <si>
    <t xml:space="preserve">Model Developer</t>
  </si>
  <si>
    <t xml:space="preserve">[Student Name / Analytics Team]</t>
  </si>
  <si>
    <t xml:space="preserve">Champion Algorithm</t>
  </si>
  <si>
    <t xml:space="preserve">Gradient Boosted Forest (simplified to decision tree rules for Excel deployment)</t>
  </si>
  <si>
    <t xml:space="preserve">Training AUC-ROC</t>
  </si>
  <si>
    <t xml:space="preserve">0.85 (validation set)</t>
  </si>
  <si>
    <t xml:space="preserve">Sensitivity at Threshold 0.35</t>
  </si>
  <si>
    <t xml:space="preserve">0.72</t>
  </si>
  <si>
    <t xml:space="preserve">False Positive Rate at Threshold 0.35</t>
  </si>
  <si>
    <t xml:space="preserve">0.28</t>
  </si>
  <si>
    <t xml:space="preserve">Training Data</t>
  </si>
  <si>
    <t xml:space="preserve">5,000 synthetic policyholder records (shieldscore_erie_auto_claims.csv)</t>
  </si>
  <si>
    <t xml:space="preserve">Training Period</t>
  </si>
  <si>
    <t xml:space="preserve">Claims from prior 12 months</t>
  </si>
  <si>
    <t xml:space="preserve">Target Variable</t>
  </si>
  <si>
    <t xml:space="preserve">HIGH_COST_CLAIM (binary: claim &gt; $5,000)</t>
  </si>
  <si>
    <t xml:space="preserve">Event Rate</t>
  </si>
  <si>
    <t xml:space="preserve">~18%</t>
  </si>
  <si>
    <t xml:space="preserve">Key Exclusion</t>
  </si>
  <si>
    <t xml:space="preserve">CLAIM_AMOUNT removed from inputs (data leakage prevention)</t>
  </si>
  <si>
    <t xml:space="preserve">Deployment Mode</t>
  </si>
  <si>
    <t xml:space="preserve">Excel scorer (individual) + Batch CSV (bulk scoring)</t>
  </si>
  <si>
    <t xml:space="preserve">Retrain Schedule</t>
  </si>
  <si>
    <t xml:space="preserve">Quarterly, or when AUC drops below 0.78 on monitoring data</t>
  </si>
  <si>
    <t xml:space="preserve">Monitoring Metrics</t>
  </si>
  <si>
    <t xml:space="preserve">AUC stability, population stability index (PSI), feature drift</t>
  </si>
  <si>
    <t xml:space="preserve">Ethical Review</t>
  </si>
  <si>
    <t xml:space="preserve">Credit score and ZIP code features reviewed for disparate impact quarterly</t>
  </si>
  <si>
    <t xml:space="preserve">Model Limitations</t>
  </si>
  <si>
    <t xml:space="preserve">Simplified from full ensemble; may underperform on edge cases vs. production model</t>
  </si>
  <si>
    <t xml:space="preserve">Version History</t>
  </si>
  <si>
    <t xml:space="preserve">v1.0 — Initial deployment (Spring 2026)</t>
  </si>
  <si>
    <t xml:space="preserve">Last Updated</t>
  </si>
  <si>
    <t xml:space="preserve">April 2026</t>
  </si>
  <si>
    <t xml:space="preserve">BizML Lifecycle Position</t>
  </si>
  <si>
    <t xml:space="preserve">Phase 1: Define Business Goal</t>
  </si>
  <si>
    <t xml:space="preserve">Reduce &gt;$5K auto claims by 15% through proactive intervention</t>
  </si>
  <si>
    <t xml:space="preserve">Phase 2: Identify Data</t>
  </si>
  <si>
    <t xml:space="preserve">Policyholder demographics, vehicle info, driving history, behavioral signals</t>
  </si>
  <si>
    <t xml:space="preserve">Phase 3: Prepare Data</t>
  </si>
  <si>
    <t xml:space="preserve">Cleaned missing values, engineered 6 features, 60/20/20 stratified split</t>
  </si>
  <si>
    <t xml:space="preserve">Phase 4: Build Model</t>
  </si>
  <si>
    <t xml:space="preserve">Compared logistic regression, decision tree, random forest, gradient boosting, neural network</t>
  </si>
  <si>
    <t xml:space="preserve">Phase 5: Evaluate Model</t>
  </si>
  <si>
    <t xml:space="preserve">Champion: Gradient Boosted Forest (AUC 0.85); Runner-up: Decision Tree (AUC 0.79)</t>
  </si>
  <si>
    <t xml:space="preserve">Phase 6: Deploy Model</t>
  </si>
  <si>
    <t xml:space="preserve">Excel scorer for individual use; batch CSV for nightly bulk scoring; quarterly retrain</t>
  </si>
  <si>
    <t xml:space="preserve">Why Excel Deployment Matters</t>
  </si>
  <si>
    <t xml:space="preserve">87% of ML projects never reach production (VentureBeat, 2019). This Excel tool exists because the simplest deployment that an underwriter will actually use every morning is infinitely more valuable than a perfect model that nobody logs into. Train in Python. Deploy in Excel. Ship the solution.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</si>
</sst>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"/>
    <numFmt numFmtId="166" formatCode="0"/>
  </numFmts>
  <fonts count="2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8"/>
      <color rgb="FF1B2A4A"/>
      <name val="Arial"/>
      <family val="0"/>
      <charset val="1"/>
    </font>
    <font>
      <sz val="12"/>
      <color rgb="FF2A7B88"/>
      <name val="Arial"/>
      <family val="0"/>
      <charset val="1"/>
    </font>
    <font>
      <i val="true"/>
      <sz val="10"/>
      <color rgb="FF999999"/>
      <name val="Arial"/>
      <family val="0"/>
      <charset val="1"/>
    </font>
    <font>
      <b val="true"/>
      <sz val="13"/>
      <color rgb="FF1B2A4A"/>
      <name val="Arial"/>
      <family val="0"/>
      <charset val="1"/>
    </font>
    <font>
      <sz val="10"/>
      <color rgb="FF666666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1"/>
      <color rgb="FF2D2D2D"/>
      <name val="Arial"/>
      <family val="0"/>
      <charset val="1"/>
    </font>
    <font>
      <sz val="11"/>
      <color rgb="FF0000FF"/>
      <name val="Arial"/>
      <family val="0"/>
      <charset val="1"/>
    </font>
    <font>
      <sz val="11"/>
      <color rgb="FF2D2D2D"/>
      <name val="Arial"/>
      <family val="0"/>
      <charset val="1"/>
    </font>
    <font>
      <sz val="11"/>
      <color rgb="FF000000"/>
      <name val="Arial"/>
      <family val="0"/>
      <charset val="1"/>
    </font>
    <font>
      <b val="true"/>
      <sz val="12"/>
      <color rgb="FF1B2A4A"/>
      <name val="Arial"/>
      <family val="0"/>
      <charset val="1"/>
    </font>
    <font>
      <b val="true"/>
      <sz val="14"/>
      <color rgb="FF1B2A4A"/>
      <name val="Arial"/>
      <family val="0"/>
      <charset val="1"/>
    </font>
    <font>
      <b val="true"/>
      <sz val="14"/>
      <color rgb="FF2A7B88"/>
      <name val="Arial"/>
      <family val="0"/>
      <charset val="1"/>
    </font>
    <font>
      <b val="true"/>
      <sz val="28"/>
      <color rgb="FF1B2A4A"/>
      <name val="Arial"/>
      <family val="0"/>
      <charset val="1"/>
    </font>
    <font>
      <b val="true"/>
      <sz val="16"/>
      <color rgb="FF1B2A4A"/>
      <name val="Arial"/>
      <family val="0"/>
      <charset val="1"/>
    </font>
    <font>
      <b val="true"/>
      <sz val="11"/>
      <color rgb="FF2A7B88"/>
      <name val="Arial"/>
      <family val="0"/>
      <charset val="1"/>
    </font>
    <font>
      <i val="true"/>
      <sz val="9"/>
      <color rgb="FFAAAAAA"/>
      <name val="Arial"/>
      <family val="0"/>
      <charset val="1"/>
    </font>
    <font>
      <b val="true"/>
      <sz val="11"/>
      <color rgb="FF1B2A4A"/>
      <name val="Arial"/>
      <family val="0"/>
      <charset val="1"/>
    </font>
    <font>
      <sz val="10"/>
      <color rgb="FF2D2D2D"/>
      <name val="Arial"/>
      <family val="0"/>
      <charset val="1"/>
    </font>
    <font>
      <i val="true"/>
      <sz val="11"/>
      <color rgb="FF555555"/>
      <name val="Arial"/>
      <family val="0"/>
      <charset val="1"/>
    </font>
  </fonts>
  <fills count="12">
    <fill>
      <patternFill patternType="none"/>
    </fill>
    <fill>
      <patternFill patternType="gray125"/>
    </fill>
    <fill>
      <patternFill patternType="solid">
        <fgColor rgb="FFE8EDF5"/>
        <bgColor rgb="FFE5F2F4"/>
      </patternFill>
    </fill>
    <fill>
      <patternFill patternType="solid">
        <fgColor rgb="FFE5F2F4"/>
        <bgColor rgb="FFE8EDF5"/>
      </patternFill>
    </fill>
    <fill>
      <patternFill patternType="solid">
        <fgColor rgb="FFFDF6E3"/>
        <bgColor rgb="FFFFF8E7"/>
      </patternFill>
    </fill>
    <fill>
      <patternFill patternType="solid">
        <fgColor rgb="FF1B2A4A"/>
        <bgColor rgb="FF2D2D2D"/>
      </patternFill>
    </fill>
    <fill>
      <patternFill patternType="solid">
        <fgColor rgb="FFEEF5FF"/>
        <bgColor rgb="FFE5F2F4"/>
      </patternFill>
    </fill>
    <fill>
      <patternFill patternType="solid">
        <fgColor rgb="FFFFF8E7"/>
        <bgColor rgb="FFFDF6E3"/>
      </patternFill>
    </fill>
    <fill>
      <patternFill patternType="solid">
        <fgColor rgb="FF2A7B88"/>
        <bgColor rgb="FF008080"/>
      </patternFill>
    </fill>
    <fill>
      <patternFill patternType="solid">
        <fgColor rgb="FFFDECEC"/>
        <bgColor rgb="FFFFF3E0"/>
      </patternFill>
    </fill>
    <fill>
      <patternFill patternType="solid">
        <fgColor rgb="FFFFF3E0"/>
        <bgColor rgb="FFFDF6E3"/>
      </patternFill>
    </fill>
    <fill>
      <patternFill patternType="solid">
        <fgColor rgb="FFE8F5E9"/>
        <bgColor rgb="FFE5F2F4"/>
      </patternFill>
    </fill>
  </fills>
  <borders count="4">
    <border diagonalUp="false" diagonalDown="false">
      <left/>
      <right/>
      <top/>
      <bottom/>
      <diagonal/>
    </border>
    <border diagonalUp="false" diagonalDown="false">
      <left/>
      <right/>
      <top/>
      <bottom style="medium">
        <color rgb="FFD4A843"/>
      </bottom>
      <diagonal/>
    </border>
    <border diagonalUp="false" diagonalDown="false">
      <left style="thin">
        <color rgb="FFCCCCCC"/>
      </left>
      <right style="thin">
        <color rgb="FFCCCCCC"/>
      </right>
      <top style="medium">
        <color rgb="FF1B2A4A"/>
      </top>
      <bottom style="medium">
        <color rgb="FF1B2A4A"/>
      </bottom>
      <diagonal/>
    </border>
    <border diagonalUp="false" diagonalDown="false"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4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5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4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4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4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1" fillId="6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3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2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5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7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7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3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9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4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5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8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13" fillId="3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3" fillId="3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3" fillId="3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12" fillId="0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0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9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9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2" fillId="1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10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2" fillId="7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7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2" fillId="11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11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1" fillId="4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2" fillId="4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2" fillId="0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3" fillId="0" borderId="0" xfId="0" applyFont="true" applyBorder="true" applyAlignment="true" applyProtection="false">
      <alignment horizontal="general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6">
    <dxf>
      <font>
        <b val="1"/>
        <color rgb="FFD32F2F"/>
      </font>
      <fill>
        <patternFill>
          <bgColor rgb="FFFDECEC"/>
        </patternFill>
      </fill>
    </dxf>
    <dxf>
      <font>
        <b val="1"/>
        <color rgb="FFF57C00"/>
      </font>
      <fill>
        <patternFill>
          <bgColor rgb="FFFFF3E0"/>
        </patternFill>
      </fill>
    </dxf>
    <dxf>
      <font>
        <b val="1"/>
        <color rgb="FF9E7700"/>
      </font>
      <fill>
        <patternFill>
          <bgColor rgb="FFFFF8E7"/>
        </patternFill>
      </fill>
    </dxf>
    <dxf>
      <font>
        <b val="1"/>
        <color rgb="FF388E3C"/>
      </font>
      <fill>
        <patternFill>
          <bgColor rgb="FFE8F5E9"/>
        </patternFill>
      </fill>
    </dxf>
    <dxf>
      <font>
        <color rgb="FF9E7700"/>
      </font>
      <fill>
        <patternFill>
          <bgColor rgb="FFFFF8E7"/>
        </patternFill>
      </fill>
    </dxf>
    <dxf>
      <font>
        <color rgb="FF388E3C"/>
      </font>
      <fill>
        <patternFill>
          <bgColor rgb="FFE8F5E9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9E7700"/>
      <rgbColor rgb="FF800080"/>
      <rgbColor rgb="FF2A7B88"/>
      <rgbColor rgb="FFCCCCCC"/>
      <rgbColor rgb="FF808080"/>
      <rgbColor rgb="FFAAAAAA"/>
      <rgbColor rgb="FF993366"/>
      <rgbColor rgb="FFFDF6E3"/>
      <rgbColor rgb="FFE5F2F4"/>
      <rgbColor rgb="FF660066"/>
      <rgbColor rgb="FFFF8080"/>
      <rgbColor rgb="FF0066CC"/>
      <rgbColor rgb="FFEEF5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8F5E9"/>
      <rgbColor rgb="FFE8EDF5"/>
      <rgbColor rgb="FFFFF3E0"/>
      <rgbColor rgb="FFFFF8E7"/>
      <rgbColor rgb="FFFF99CC"/>
      <rgbColor rgb="FFCC99FF"/>
      <rgbColor rgb="FFFDECEC"/>
      <rgbColor rgb="FF3366FF"/>
      <rgbColor rgb="FF33CCCC"/>
      <rgbColor rgb="FF99CC00"/>
      <rgbColor rgb="FFFFCC00"/>
      <rgbColor rgb="FFD4A843"/>
      <rgbColor rgb="FFF57C00"/>
      <rgbColor rgb="FF666666"/>
      <rgbColor rgb="FF999999"/>
      <rgbColor rgb="FF1B2A4A"/>
      <rgbColor rgb="FF388E3C"/>
      <rgbColor rgb="FF003300"/>
      <rgbColor rgb="FF333300"/>
      <rgbColor rgb="FFD32F2F"/>
      <rgbColor rgb="FF993366"/>
      <rgbColor rgb="FF555555"/>
      <rgbColor rgb="FF2D2D2D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2A7B88"/>
    <pageSetUpPr fitToPage="false"/>
  </sheetPr>
  <dimension ref="B2:I3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"/>
    <col collapsed="false" customWidth="true" hidden="false" outlineLevel="0" max="2" min="2" style="0" width="30"/>
    <col collapsed="false" customWidth="true" hidden="false" outlineLevel="0" max="3" min="3" style="0" width="22"/>
    <col collapsed="false" customWidth="true" hidden="false" outlineLevel="0" max="4" min="4" style="0" width="4"/>
    <col collapsed="false" customWidth="true" hidden="false" outlineLevel="0" max="5" min="5" style="0" width="30"/>
    <col collapsed="false" customWidth="true" hidden="false" outlineLevel="0" max="6" min="6" style="0" width="22"/>
    <col collapsed="false" customWidth="true" hidden="false" outlineLevel="0" max="7" min="7" style="0" width="3"/>
    <col collapsed="false" customWidth="true" hidden="false" outlineLevel="0" max="8" min="8" style="0" width="30"/>
    <col collapsed="false" customWidth="true" hidden="false" outlineLevel="0" max="9" min="9" style="0" width="45"/>
  </cols>
  <sheetData>
    <row r="2" customFormat="false" ht="22.05" hidden="false" customHeight="false" outlineLevel="0" collapsed="false">
      <c r="B2" s="1" t="s">
        <v>0</v>
      </c>
      <c r="C2" s="1"/>
      <c r="D2" s="1"/>
      <c r="E2" s="1"/>
      <c r="F2" s="1"/>
    </row>
    <row r="3" customFormat="false" ht="15" hidden="false" customHeight="false" outlineLevel="0" collapsed="false">
      <c r="B3" s="2" t="s">
        <v>1</v>
      </c>
      <c r="C3" s="2"/>
      <c r="D3" s="2"/>
      <c r="E3" s="2"/>
      <c r="F3" s="2"/>
    </row>
    <row r="4" customFormat="false" ht="15" hidden="false" customHeight="false" outlineLevel="0" collapsed="false">
      <c r="B4" s="3" t="s">
        <v>2</v>
      </c>
      <c r="C4" s="3"/>
      <c r="D4" s="3"/>
      <c r="E4" s="3"/>
      <c r="F4" s="3"/>
    </row>
    <row r="5" customFormat="false" ht="15" hidden="false" customHeight="false" outlineLevel="0" collapsed="false">
      <c r="B5" s="4"/>
      <c r="C5" s="4"/>
      <c r="D5" s="4"/>
      <c r="E5" s="4"/>
      <c r="F5" s="4"/>
    </row>
    <row r="7" customFormat="false" ht="16.15" hidden="false" customHeight="false" outlineLevel="0" collapsed="false">
      <c r="B7" s="5" t="s">
        <v>3</v>
      </c>
      <c r="C7" s="5"/>
      <c r="E7" s="6" t="s">
        <v>4</v>
      </c>
      <c r="F7" s="6"/>
      <c r="H7" s="7" t="s">
        <v>5</v>
      </c>
      <c r="I7" s="7"/>
    </row>
    <row r="8" customFormat="false" ht="15" hidden="false" customHeight="false" outlineLevel="0" collapsed="false">
      <c r="B8" s="8" t="s">
        <v>6</v>
      </c>
      <c r="C8" s="8"/>
      <c r="H8" s="9" t="s">
        <v>7</v>
      </c>
      <c r="I8" s="9" t="s">
        <v>8</v>
      </c>
    </row>
    <row r="9" customFormat="false" ht="15" hidden="false" customHeight="false" outlineLevel="0" collapsed="false">
      <c r="E9" s="10" t="s">
        <v>9</v>
      </c>
      <c r="F9" s="11" t="s">
        <v>10</v>
      </c>
      <c r="H9" s="12" t="s">
        <v>11</v>
      </c>
      <c r="I9" s="12" t="s">
        <v>12</v>
      </c>
    </row>
    <row r="10" customFormat="false" ht="15" hidden="false" customHeight="false" outlineLevel="0" collapsed="false">
      <c r="B10" s="13" t="s">
        <v>11</v>
      </c>
      <c r="C10" s="14" t="n">
        <v>35</v>
      </c>
      <c r="E10" s="15" t="s">
        <v>13</v>
      </c>
      <c r="F10" s="16" t="n">
        <f aca="false">MIN(40, C12*10 + C13*12 + C14*4 + C15*20)</f>
        <v>14</v>
      </c>
      <c r="H10" s="12" t="s">
        <v>14</v>
      </c>
      <c r="I10" s="12" t="s">
        <v>15</v>
      </c>
    </row>
    <row r="11" customFormat="false" ht="15" hidden="false" customHeight="false" outlineLevel="0" collapsed="false">
      <c r="B11" s="13" t="s">
        <v>14</v>
      </c>
      <c r="C11" s="14" t="n">
        <v>680</v>
      </c>
      <c r="E11" s="15" t="s">
        <v>16</v>
      </c>
      <c r="F11" s="16" t="n">
        <f aca="false">MIN(25, MAX(0, (700-C11)/10) + IF(C10&lt;25, 8, IF(C10&gt;70, 5, 0)))</f>
        <v>2</v>
      </c>
      <c r="H11" s="12" t="s">
        <v>17</v>
      </c>
      <c r="I11" s="12" t="s">
        <v>18</v>
      </c>
    </row>
    <row r="12" customFormat="false" ht="15" hidden="false" customHeight="false" outlineLevel="0" collapsed="false">
      <c r="B12" s="13" t="s">
        <v>17</v>
      </c>
      <c r="C12" s="14" t="n">
        <v>1</v>
      </c>
      <c r="E12" s="15" t="s">
        <v>19</v>
      </c>
      <c r="F12" s="16" t="n">
        <f aca="false">MIN(15, C16*0.6 + MAX(0,(C17-15000)/3000) + (5-C18)*1.5)</f>
        <v>4.5</v>
      </c>
      <c r="H12" s="12" t="s">
        <v>20</v>
      </c>
      <c r="I12" s="12" t="s">
        <v>21</v>
      </c>
    </row>
    <row r="13" customFormat="false" ht="15" hidden="false" customHeight="false" outlineLevel="0" collapsed="false">
      <c r="B13" s="13" t="s">
        <v>20</v>
      </c>
      <c r="C13" s="14" t="n">
        <v>0</v>
      </c>
      <c r="E13" s="15" t="s">
        <v>22</v>
      </c>
      <c r="F13" s="16" t="n">
        <f aca="false">MIN(15, MAX(0, -C20)*0.8 + IF(C21&gt;5, 5, C21*0.5) + IF(C19=1, -5, 0))</f>
        <v>1</v>
      </c>
      <c r="H13" s="12" t="s">
        <v>23</v>
      </c>
      <c r="I13" s="12" t="s">
        <v>24</v>
      </c>
    </row>
    <row r="14" customFormat="false" ht="15" hidden="false" customHeight="false" outlineLevel="0" collapsed="false">
      <c r="B14" s="13" t="s">
        <v>23</v>
      </c>
      <c r="C14" s="14" t="n">
        <v>1</v>
      </c>
      <c r="E14" s="15" t="s">
        <v>25</v>
      </c>
      <c r="F14" s="16" t="n">
        <f aca="false">MIN(10, IF(C24="Basic",4,IF(C24="Standard",2,0)) + IF(C25="Urban",3,IF(C25="Rural",1,0)) - MIN(3,C23*0.5) - MIN(2,C22*0.1))</f>
        <v>1</v>
      </c>
      <c r="H14" s="12" t="s">
        <v>26</v>
      </c>
      <c r="I14" s="12" t="s">
        <v>27</v>
      </c>
    </row>
    <row r="15" customFormat="false" ht="17.35" hidden="false" customHeight="false" outlineLevel="0" collapsed="false">
      <c r="B15" s="13" t="s">
        <v>26</v>
      </c>
      <c r="C15" s="14" t="n">
        <v>0</v>
      </c>
      <c r="E15" s="17" t="s">
        <v>28</v>
      </c>
      <c r="F15" s="18" t="n">
        <f aca="false">MAX(0, MIN(100, SUM(F10:F14)))</f>
        <v>22.5</v>
      </c>
      <c r="H15" s="12" t="s">
        <v>29</v>
      </c>
      <c r="I15" s="12" t="s">
        <v>30</v>
      </c>
    </row>
    <row r="16" customFormat="false" ht="15" hidden="false" customHeight="false" outlineLevel="0" collapsed="false">
      <c r="B16" s="13" t="s">
        <v>29</v>
      </c>
      <c r="C16" s="14" t="n">
        <v>5</v>
      </c>
      <c r="H16" s="12" t="s">
        <v>31</v>
      </c>
      <c r="I16" s="12" t="s">
        <v>32</v>
      </c>
    </row>
    <row r="17" customFormat="false" ht="16.15" hidden="false" customHeight="false" outlineLevel="0" collapsed="false">
      <c r="B17" s="13" t="s">
        <v>31</v>
      </c>
      <c r="C17" s="14" t="n">
        <v>14000</v>
      </c>
      <c r="E17" s="19" t="s">
        <v>33</v>
      </c>
      <c r="F17" s="19"/>
      <c r="H17" s="12" t="s">
        <v>34</v>
      </c>
      <c r="I17" s="12" t="s">
        <v>35</v>
      </c>
    </row>
    <row r="18" customFormat="false" ht="15" hidden="false" customHeight="false" outlineLevel="0" collapsed="false">
      <c r="B18" s="13" t="s">
        <v>34</v>
      </c>
      <c r="C18" s="14" t="n">
        <v>4</v>
      </c>
      <c r="E18" s="20" t="s">
        <v>36</v>
      </c>
      <c r="F18" s="21" t="n">
        <f aca="false">F15</f>
        <v>22.5</v>
      </c>
      <c r="H18" s="12" t="s">
        <v>37</v>
      </c>
      <c r="I18" s="12" t="s">
        <v>27</v>
      </c>
    </row>
    <row r="19" customFormat="false" ht="15" hidden="false" customHeight="false" outlineLevel="0" collapsed="false">
      <c r="B19" s="13" t="s">
        <v>37</v>
      </c>
      <c r="C19" s="14" t="n">
        <v>0</v>
      </c>
      <c r="E19" s="20"/>
      <c r="F19" s="20"/>
      <c r="H19" s="12" t="s">
        <v>38</v>
      </c>
      <c r="I19" s="12" t="s">
        <v>39</v>
      </c>
    </row>
    <row r="20" customFormat="false" ht="15" hidden="false" customHeight="false" outlineLevel="0" collapsed="false">
      <c r="B20" s="13" t="s">
        <v>38</v>
      </c>
      <c r="C20" s="14" t="n">
        <v>3</v>
      </c>
      <c r="H20" s="12" t="s">
        <v>40</v>
      </c>
      <c r="I20" s="12" t="s">
        <v>41</v>
      </c>
    </row>
    <row r="21" customFormat="false" ht="19.7" hidden="false" customHeight="false" outlineLevel="0" collapsed="false">
      <c r="B21" s="13" t="s">
        <v>40</v>
      </c>
      <c r="C21" s="14" t="n">
        <v>2</v>
      </c>
      <c r="E21" s="22" t="s">
        <v>42</v>
      </c>
      <c r="F21" s="23" t="str">
        <f aca="false">IF(F15&gt;=70,"CRITICAL",IF(F15&gt;=50,"HIGH",IF(F15&gt;=30,"MEDIUM","LOW")))</f>
        <v>LOW</v>
      </c>
      <c r="H21" s="12" t="s">
        <v>43</v>
      </c>
      <c r="I21" s="12" t="s">
        <v>44</v>
      </c>
    </row>
    <row r="22" customFormat="false" ht="15" hidden="false" customHeight="false" outlineLevel="0" collapsed="false">
      <c r="B22" s="13" t="s">
        <v>43</v>
      </c>
      <c r="C22" s="14" t="n">
        <v>5</v>
      </c>
      <c r="E22" s="22" t="s">
        <v>45</v>
      </c>
      <c r="F22" s="24" t="str">
        <f aca="false">IF(F15&gt;=70,"&gt;65%",IF(F15&gt;=50,"40–65%",IF(F15&gt;=30,"20–40%","&lt;20%")))</f>
        <v>&lt;20%</v>
      </c>
      <c r="H22" s="12" t="s">
        <v>46</v>
      </c>
      <c r="I22" s="12" t="s">
        <v>47</v>
      </c>
    </row>
    <row r="23" customFormat="false" ht="15" hidden="false" customHeight="false" outlineLevel="0" collapsed="false">
      <c r="B23" s="13" t="s">
        <v>46</v>
      </c>
      <c r="C23" s="14" t="n">
        <v>1</v>
      </c>
      <c r="E23" s="22" t="s">
        <v>48</v>
      </c>
      <c r="F23" s="25" t="str">
        <f aca="false">ROUND((COUNTA(C10:C25)/16)*100,0)&amp;"% of fields populated"</f>
        <v>100% of fields populated</v>
      </c>
      <c r="H23" s="12" t="s">
        <v>49</v>
      </c>
      <c r="I23" s="12" t="s">
        <v>50</v>
      </c>
    </row>
    <row r="24" customFormat="false" ht="15" hidden="false" customHeight="false" outlineLevel="0" collapsed="false">
      <c r="B24" s="13" t="s">
        <v>49</v>
      </c>
      <c r="C24" s="14" t="s">
        <v>51</v>
      </c>
      <c r="H24" s="12" t="s">
        <v>52</v>
      </c>
      <c r="I24" s="12" t="s">
        <v>53</v>
      </c>
    </row>
    <row r="25" customFormat="false" ht="16.15" hidden="false" customHeight="false" outlineLevel="0" collapsed="false">
      <c r="B25" s="13" t="s">
        <v>52</v>
      </c>
      <c r="C25" s="14" t="s">
        <v>54</v>
      </c>
      <c r="E25" s="6" t="s">
        <v>55</v>
      </c>
      <c r="F25" s="6"/>
    </row>
    <row r="26" customFormat="false" ht="39.55" hidden="false" customHeight="false" outlineLevel="0" collapsed="false">
      <c r="E26" s="10" t="s">
        <v>56</v>
      </c>
      <c r="F26" s="26" t="str">
        <f aca="false">IF(F15&gt;=70,"Immediate agent outreach + safe driving enrollment",IF(F15&gt;=50,"Schedule proactive check-in call within 7 days",IF(F15&gt;=30,"Include in next monthly safety newsletter",  "No action needed — monitor at standard frequency")))</f>
        <v>No action needed — monitor at standard frequency</v>
      </c>
    </row>
    <row r="27" customFormat="false" ht="39.55" hidden="false" customHeight="false" outlineLevel="0" collapsed="false">
      <c r="E27" s="10" t="s">
        <v>57</v>
      </c>
      <c r="F27" s="26" t="str">
        <f aca="false">IF(F15&gt;=70,"Offer telematics discount (priority) + weather alert enrollment",IF(F15&gt;=50,"Send telematics enrollment invitation",IF(F15&gt;=30,"Add to seasonal weather alert list","Eligible for loyalty reward / renewal discount")))</f>
        <v>Eligible for loyalty reward / renewal discount</v>
      </c>
    </row>
    <row r="28" customFormat="false" ht="15" hidden="false" customHeight="false" outlineLevel="0" collapsed="false">
      <c r="E28" s="10" t="s">
        <v>58</v>
      </c>
      <c r="F28" s="26" t="str">
        <f aca="false">IF(F15&gt;=70,"Weekly",IF(F15&gt;=50,"Bi-weekly",IF(F15&gt;=30,"Monthly","Quarterly")))</f>
        <v>Quarterly</v>
      </c>
    </row>
    <row r="29" customFormat="false" ht="15" hidden="false" customHeight="false" outlineLevel="0" collapsed="false">
      <c r="E29" s="10" t="s">
        <v>59</v>
      </c>
      <c r="F29" s="26" t="str">
        <f aca="false">IF(F15&gt;=70,"Flag for underwriting review",IF(F15&gt;=50,"Include in retention team dashboard","Standard monitoring"))</f>
        <v>Standard monitoring</v>
      </c>
    </row>
    <row r="31" customFormat="false" ht="15" hidden="false" customHeight="false" outlineLevel="0" collapsed="false">
      <c r="B31" s="27" t="s">
        <v>60</v>
      </c>
      <c r="C31" s="27"/>
      <c r="D31" s="27"/>
      <c r="E31" s="27"/>
      <c r="F31" s="27"/>
    </row>
    <row r="32" customFormat="false" ht="15" hidden="false" customHeight="false" outlineLevel="0" collapsed="false">
      <c r="B32" s="8" t="s">
        <v>61</v>
      </c>
      <c r="C32" s="8"/>
      <c r="D32" s="8"/>
      <c r="E32" s="8"/>
      <c r="F32" s="8"/>
    </row>
    <row r="33" customFormat="false" ht="15" hidden="false" customHeight="false" outlineLevel="0" collapsed="false">
      <c r="B33" s="8" t="s">
        <v>62</v>
      </c>
      <c r="C33" s="8"/>
      <c r="D33" s="8"/>
      <c r="E33" s="8"/>
      <c r="F33" s="8"/>
    </row>
    <row r="34" customFormat="false" ht="15" hidden="false" customHeight="false" outlineLevel="0" collapsed="false">
      <c r="B34" s="8" t="s">
        <v>63</v>
      </c>
      <c r="C34" s="8"/>
      <c r="D34" s="8"/>
      <c r="E34" s="8"/>
      <c r="F34" s="8"/>
    </row>
    <row r="35" customFormat="false" ht="15" hidden="false" customHeight="false" outlineLevel="0" collapsed="false">
      <c r="B35" s="8" t="s">
        <v>64</v>
      </c>
      <c r="C35" s="8"/>
      <c r="D35" s="8"/>
      <c r="E35" s="8"/>
      <c r="F35" s="8"/>
    </row>
    <row r="37" customFormat="false" ht="15" hidden="false" customHeight="false" outlineLevel="0" collapsed="false">
      <c r="B37" s="28" t="s">
        <v>65</v>
      </c>
      <c r="C37" s="28"/>
      <c r="D37" s="28"/>
      <c r="E37" s="28"/>
      <c r="F37" s="28"/>
    </row>
  </sheetData>
  <mergeCells count="17">
    <mergeCell ref="B2:F2"/>
    <mergeCell ref="B3:F3"/>
    <mergeCell ref="B4:F4"/>
    <mergeCell ref="B7:C7"/>
    <mergeCell ref="E7:F7"/>
    <mergeCell ref="H7:I7"/>
    <mergeCell ref="B8:C8"/>
    <mergeCell ref="E17:F17"/>
    <mergeCell ref="E18:E19"/>
    <mergeCell ref="F18:F19"/>
    <mergeCell ref="E25:F25"/>
    <mergeCell ref="B31:F31"/>
    <mergeCell ref="B32:F32"/>
    <mergeCell ref="B33:F33"/>
    <mergeCell ref="B34:F34"/>
    <mergeCell ref="B35:F35"/>
    <mergeCell ref="B37:F37"/>
  </mergeCells>
  <conditionalFormatting sqref="F21">
    <cfRule type="expression" priority="2" aboveAverage="0" equalAverage="0" bottom="0" percent="0" rank="0" text="" dxfId="0">
      <formula>F21="CRITICAL"</formula>
    </cfRule>
    <cfRule type="expression" priority="3" aboveAverage="0" equalAverage="0" bottom="0" percent="0" rank="0" text="" dxfId="1">
      <formula>F21="HIGH"</formula>
    </cfRule>
    <cfRule type="expression" priority="4" aboveAverage="0" equalAverage="0" bottom="0" percent="0" rank="0" text="" dxfId="2">
      <formula>F21="MEDIUM"</formula>
    </cfRule>
    <cfRule type="expression" priority="5" aboveAverage="0" equalAverage="0" bottom="0" percent="0" rank="0" text="" dxfId="3">
      <formula>F21="LOW"</formula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1B2A4A"/>
    <pageSetUpPr fitToPage="false"/>
  </sheetPr>
  <dimension ref="A1:V10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2" topLeftCell="A3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7" min="1" style="0" width="16"/>
    <col collapsed="false" customWidth="true" hidden="false" outlineLevel="0" max="21" min="18" style="0" width="22"/>
  </cols>
  <sheetData>
    <row r="1" customFormat="false" ht="15" hidden="false" customHeight="false" outlineLevel="0" collapsed="false">
      <c r="A1" s="29" t="s">
        <v>66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</row>
    <row r="2" customFormat="false" ht="26.85" hidden="false" customHeight="false" outlineLevel="0" collapsed="false">
      <c r="A2" s="30" t="s">
        <v>67</v>
      </c>
      <c r="B2" s="30" t="s">
        <v>11</v>
      </c>
      <c r="C2" s="30" t="s">
        <v>14</v>
      </c>
      <c r="D2" s="30" t="s">
        <v>17</v>
      </c>
      <c r="E2" s="30" t="s">
        <v>20</v>
      </c>
      <c r="F2" s="30" t="s">
        <v>23</v>
      </c>
      <c r="G2" s="30" t="s">
        <v>26</v>
      </c>
      <c r="H2" s="30" t="s">
        <v>29</v>
      </c>
      <c r="I2" s="30" t="s">
        <v>31</v>
      </c>
      <c r="J2" s="30" t="s">
        <v>34</v>
      </c>
      <c r="K2" s="30" t="s">
        <v>37</v>
      </c>
      <c r="L2" s="30" t="s">
        <v>38</v>
      </c>
      <c r="M2" s="30" t="s">
        <v>40</v>
      </c>
      <c r="N2" s="30" t="s">
        <v>43</v>
      </c>
      <c r="O2" s="30" t="s">
        <v>46</v>
      </c>
      <c r="P2" s="30" t="s">
        <v>49</v>
      </c>
      <c r="Q2" s="30" t="s">
        <v>52</v>
      </c>
      <c r="R2" s="31" t="s">
        <v>68</v>
      </c>
      <c r="S2" s="31" t="s">
        <v>69</v>
      </c>
      <c r="T2" s="31" t="s">
        <v>70</v>
      </c>
      <c r="U2" s="31" t="s">
        <v>71</v>
      </c>
    </row>
    <row r="3" customFormat="false" ht="26.85" hidden="false" customHeight="false" outlineLevel="0" collapsed="false">
      <c r="A3" s="32" t="s">
        <v>72</v>
      </c>
      <c r="B3" s="33" t="n">
        <v>22</v>
      </c>
      <c r="C3" s="33" t="n">
        <v>580</v>
      </c>
      <c r="D3" s="33" t="n">
        <v>3</v>
      </c>
      <c r="E3" s="33" t="n">
        <v>2</v>
      </c>
      <c r="F3" s="33" t="n">
        <v>2</v>
      </c>
      <c r="G3" s="33" t="n">
        <v>0</v>
      </c>
      <c r="H3" s="33" t="n">
        <v>8</v>
      </c>
      <c r="I3" s="33" t="n">
        <v>18000</v>
      </c>
      <c r="J3" s="33" t="n">
        <v>3</v>
      </c>
      <c r="K3" s="33" t="n">
        <v>0</v>
      </c>
      <c r="L3" s="33" t="n">
        <v>-5</v>
      </c>
      <c r="M3" s="33" t="n">
        <v>7</v>
      </c>
      <c r="N3" s="33" t="n">
        <v>1</v>
      </c>
      <c r="O3" s="33" t="n">
        <v>0</v>
      </c>
      <c r="P3" s="33" t="s">
        <v>73</v>
      </c>
      <c r="Q3" s="33" t="s">
        <v>74</v>
      </c>
      <c r="R3" s="34" t="n">
        <f aca="false">IF(A3="","",MAX(0,MIN(100,MIN(40,D3*10+E3*12+F3*4+G3*20)+MIN(25,MAX(0,(700-C3)/10)+IF(B3&lt;25,8,IF(B3&gt;70,5,0)))+MIN(15,H3*0.6+MAX(0,(I3-15000)/3000)+(5-J3)*1.5)+MIN(15,MAX(0,-L3)*0.8+IF(M3&gt;5,5,M3*0.5)+IF(K3=1,-5,0))+MIN(10,IF(P3="Basic",4,IF(P3="Standard",2,0))+IF(Q3="Urban",3,IF(Q3="Rural",1,0))-MIN(3,O3*0.5)-MIN(2,N3*0.1)))))</f>
        <v>84.7</v>
      </c>
      <c r="S3" s="35" t="str">
        <f aca="false">IF(R3="","",IF(R3&gt;=70,"CRITICAL",IF(R3&gt;=50,"HIGH",IF(R3&gt;=30,"MEDIUM","LOW"))))</f>
        <v>CRITICAL</v>
      </c>
      <c r="T3" s="35" t="str">
        <f aca="false">IF(R3="","",IF(R3&gt;=70,"&gt;65%",IF(R3&gt;=50,"40-65%",IF(R3&gt;=30,"20-40%","&lt;20%"))))</f>
        <v>&gt;65%</v>
      </c>
      <c r="U3" s="36" t="str">
        <f aca="false">IF(R3="","",IF(R3&gt;=70,"Immediate agent outreach",IF(R3&gt;=50,"Schedule check-in call",IF(R3&gt;=30,"Add to safety newsletter","Standard monitoring"))))</f>
        <v>Immediate agent outreach</v>
      </c>
    </row>
    <row r="4" customFormat="false" ht="15" hidden="false" customHeight="false" outlineLevel="0" collapsed="false">
      <c r="A4" s="32" t="s">
        <v>75</v>
      </c>
      <c r="B4" s="33" t="n">
        <v>45</v>
      </c>
      <c r="C4" s="33" t="n">
        <v>740</v>
      </c>
      <c r="D4" s="33" t="n">
        <v>0</v>
      </c>
      <c r="E4" s="33" t="n">
        <v>0</v>
      </c>
      <c r="F4" s="33" t="n">
        <v>0</v>
      </c>
      <c r="G4" s="33" t="n">
        <v>0</v>
      </c>
      <c r="H4" s="33" t="n">
        <v>3</v>
      </c>
      <c r="I4" s="33" t="n">
        <v>12000</v>
      </c>
      <c r="J4" s="33" t="n">
        <v>5</v>
      </c>
      <c r="K4" s="33" t="n">
        <v>1</v>
      </c>
      <c r="L4" s="33" t="n">
        <v>8</v>
      </c>
      <c r="M4" s="33" t="n">
        <v>1</v>
      </c>
      <c r="N4" s="33" t="n">
        <v>12</v>
      </c>
      <c r="O4" s="33" t="n">
        <v>2</v>
      </c>
      <c r="P4" s="33" t="s">
        <v>76</v>
      </c>
      <c r="Q4" s="33" t="s">
        <v>54</v>
      </c>
      <c r="R4" s="34" t="n">
        <f aca="false">IF(A4="","",MAX(0,MIN(100,MIN(40,D4*10+E4*12+F4*4+G4*20)+MIN(25,MAX(0,(700-C4)/10)+IF(B4&lt;25,8,IF(B4&gt;70,5,0)))+MIN(15,H4*0.6+MAX(0,(I4-15000)/3000)+(5-J4)*1.5)+MIN(15,MAX(0,-L4)*0.8+IF(M4&gt;5,5,M4*0.5)+IF(K4=1,-5,0))+MIN(10,IF(P4="Basic",4,IF(P4="Standard",2,0))+IF(Q4="Urban",3,IF(Q4="Rural",1,0))-MIN(3,O4*0.5)-MIN(2,N4*0.1)))))</f>
        <v>0</v>
      </c>
      <c r="S4" s="35" t="str">
        <f aca="false">IF(R4="","",IF(R4&gt;=70,"CRITICAL",IF(R4&gt;=50,"HIGH",IF(R4&gt;=30,"MEDIUM","LOW"))))</f>
        <v>LOW</v>
      </c>
      <c r="T4" s="35" t="str">
        <f aca="false">IF(R4="","",IF(R4&gt;=70,"&gt;65%",IF(R4&gt;=50,"40-65%",IF(R4&gt;=30,"20-40%","&lt;20%"))))</f>
        <v>&lt;20%</v>
      </c>
      <c r="U4" s="36" t="str">
        <f aca="false">IF(R4="","",IF(R4&gt;=70,"Immediate agent outreach",IF(R4&gt;=50,"Schedule check-in call",IF(R4&gt;=30,"Add to safety newsletter","Standard monitoring"))))</f>
        <v>Standard monitoring</v>
      </c>
    </row>
    <row r="5" customFormat="false" ht="15" hidden="false" customHeight="false" outlineLevel="0" collapsed="false">
      <c r="A5" s="32" t="s">
        <v>77</v>
      </c>
      <c r="B5" s="33" t="n">
        <v>34</v>
      </c>
      <c r="C5" s="33" t="n">
        <v>650</v>
      </c>
      <c r="D5" s="33" t="n">
        <v>2</v>
      </c>
      <c r="E5" s="33" t="n">
        <v>1</v>
      </c>
      <c r="F5" s="33" t="n">
        <v>1</v>
      </c>
      <c r="G5" s="33" t="n">
        <v>0</v>
      </c>
      <c r="H5" s="33" t="n">
        <v>6</v>
      </c>
      <c r="I5" s="33" t="n">
        <v>22000</v>
      </c>
      <c r="J5" s="33" t="n">
        <v>3</v>
      </c>
      <c r="K5" s="33" t="n">
        <v>0</v>
      </c>
      <c r="L5" s="33" t="n">
        <v>-2</v>
      </c>
      <c r="M5" s="33" t="n">
        <v>4</v>
      </c>
      <c r="N5" s="33" t="n">
        <v>3</v>
      </c>
      <c r="O5" s="33" t="n">
        <v>1</v>
      </c>
      <c r="P5" s="33" t="s">
        <v>51</v>
      </c>
      <c r="Q5" s="33" t="s">
        <v>74</v>
      </c>
      <c r="R5" s="34" t="n">
        <f aca="false">IF(A5="","",MAX(0,MIN(100,MIN(40,D5*10+E5*12+F5*4+G5*20)+MIN(25,MAX(0,(700-C5)/10)+IF(B5&lt;25,8,IF(B5&gt;70,5,0)))+MIN(15,H5*0.6+MAX(0,(I5-15000)/3000)+(5-J5)*1.5)+MIN(15,MAX(0,-L5)*0.8+IF(M5&gt;5,5,M5*0.5)+IF(K5=1,-5,0))+MIN(10,IF(P5="Basic",4,IF(P5="Standard",2,0))+IF(Q5="Urban",3,IF(Q5="Rural",1,0))-MIN(3,O5*0.5)-MIN(2,N5*0.1)))))</f>
        <v>57.7333333333333</v>
      </c>
      <c r="S5" s="35" t="str">
        <f aca="false">IF(R5="","",IF(R5&gt;=70,"CRITICAL",IF(R5&gt;=50,"HIGH",IF(R5&gt;=30,"MEDIUM","LOW"))))</f>
        <v>HIGH</v>
      </c>
      <c r="T5" s="35" t="str">
        <f aca="false">IF(R5="","",IF(R5&gt;=70,"&gt;65%",IF(R5&gt;=50,"40-65%",IF(R5&gt;=30,"20-40%","&lt;20%"))))</f>
        <v>40-65%</v>
      </c>
      <c r="U5" s="36" t="str">
        <f aca="false">IF(R5="","",IF(R5&gt;=70,"Immediate agent outreach",IF(R5&gt;=50,"Schedule check-in call",IF(R5&gt;=30,"Add to safety newsletter","Standard monitoring"))))</f>
        <v>Schedule check-in call</v>
      </c>
    </row>
    <row r="6" customFormat="false" ht="15" hidden="false" customHeight="false" outlineLevel="0" collapsed="false">
      <c r="A6" s="32" t="s">
        <v>78</v>
      </c>
      <c r="B6" s="33" t="n">
        <v>68</v>
      </c>
      <c r="C6" s="33" t="n">
        <v>710</v>
      </c>
      <c r="D6" s="33" t="n">
        <v>1</v>
      </c>
      <c r="E6" s="33" t="n">
        <v>0</v>
      </c>
      <c r="F6" s="33" t="n">
        <v>0</v>
      </c>
      <c r="G6" s="33" t="n">
        <v>0</v>
      </c>
      <c r="H6" s="33" t="n">
        <v>10</v>
      </c>
      <c r="I6" s="33" t="n">
        <v>8000</v>
      </c>
      <c r="J6" s="33" t="n">
        <v>4</v>
      </c>
      <c r="K6" s="33" t="n">
        <v>0</v>
      </c>
      <c r="L6" s="33" t="n">
        <v>5</v>
      </c>
      <c r="M6" s="33" t="n">
        <v>2</v>
      </c>
      <c r="N6" s="33" t="n">
        <v>20</v>
      </c>
      <c r="O6" s="33" t="n">
        <v>3</v>
      </c>
      <c r="P6" s="33" t="s">
        <v>79</v>
      </c>
      <c r="Q6" s="33" t="s">
        <v>80</v>
      </c>
      <c r="R6" s="34" t="n">
        <f aca="false">IF(A6="","",MAX(0,MIN(100,MIN(40,D6*10+E6*12+F6*4+G6*20)+MIN(25,MAX(0,(700-C6)/10)+IF(B6&lt;25,8,IF(B6&gt;70,5,0)))+MIN(15,H6*0.6+MAX(0,(I6-15000)/3000)+(5-J6)*1.5)+MIN(15,MAX(0,-L6)*0.8+IF(M6&gt;5,5,M6*0.5)+IF(K6=1,-5,0))+MIN(10,IF(P6="Basic",4,IF(P6="Standard",2,0))+IF(Q6="Urban",3,IF(Q6="Rural",1,0))-MIN(3,O6*0.5)-MIN(2,N6*0.1)))))</f>
        <v>16</v>
      </c>
      <c r="S6" s="35" t="str">
        <f aca="false">IF(R6="","",IF(R6&gt;=70,"CRITICAL",IF(R6&gt;=50,"HIGH",IF(R6&gt;=30,"MEDIUM","LOW"))))</f>
        <v>LOW</v>
      </c>
      <c r="T6" s="35" t="str">
        <f aca="false">IF(R6="","",IF(R6&gt;=70,"&gt;65%",IF(R6&gt;=50,"40-65%",IF(R6&gt;=30,"20-40%","&lt;20%"))))</f>
        <v>&lt;20%</v>
      </c>
      <c r="U6" s="36" t="str">
        <f aca="false">IF(R6="","",IF(R6&gt;=70,"Immediate agent outreach",IF(R6&gt;=50,"Schedule check-in call",IF(R6&gt;=30,"Add to safety newsletter","Standard monitoring"))))</f>
        <v>Standard monitoring</v>
      </c>
    </row>
    <row r="7" customFormat="false" ht="26.85" hidden="false" customHeight="false" outlineLevel="0" collapsed="false">
      <c r="A7" s="32" t="s">
        <v>81</v>
      </c>
      <c r="B7" s="33" t="n">
        <v>19</v>
      </c>
      <c r="C7" s="33" t="n">
        <v>520</v>
      </c>
      <c r="D7" s="33" t="n">
        <v>4</v>
      </c>
      <c r="E7" s="33" t="n">
        <v>3</v>
      </c>
      <c r="F7" s="33" t="n">
        <v>3</v>
      </c>
      <c r="G7" s="33" t="n">
        <v>1</v>
      </c>
      <c r="H7" s="33" t="n">
        <v>2</v>
      </c>
      <c r="I7" s="33" t="n">
        <v>25000</v>
      </c>
      <c r="J7" s="33" t="n">
        <v>2</v>
      </c>
      <c r="K7" s="33" t="n">
        <v>0</v>
      </c>
      <c r="L7" s="33" t="n">
        <v>-12</v>
      </c>
      <c r="M7" s="33" t="n">
        <v>9</v>
      </c>
      <c r="N7" s="33" t="n">
        <v>0</v>
      </c>
      <c r="O7" s="33" t="n">
        <v>0</v>
      </c>
      <c r="P7" s="33" t="s">
        <v>73</v>
      </c>
      <c r="Q7" s="33" t="s">
        <v>74</v>
      </c>
      <c r="R7" s="34" t="n">
        <f aca="false">IF(A7="","",MAX(0,MIN(100,MIN(40,D7*10+E7*12+F7*4+G7*20)+MIN(25,MAX(0,(700-C7)/10)+IF(B7&lt;25,8,IF(B7&gt;70,5,0)))+MIN(15,H7*0.6+MAX(0,(I7-15000)/3000)+(5-J7)*1.5)+MIN(15,MAX(0,-L7)*0.8+IF(M7&gt;5,5,M7*0.5)+IF(K7=1,-5,0))+MIN(10,IF(P7="Basic",4,IF(P7="Standard",2,0))+IF(Q7="Urban",3,IF(Q7="Rural",1,0))-MIN(3,O7*0.5)-MIN(2,N7*0.1)))))</f>
        <v>95.6333333333333</v>
      </c>
      <c r="S7" s="35" t="str">
        <f aca="false">IF(R7="","",IF(R7&gt;=70,"CRITICAL",IF(R7&gt;=50,"HIGH",IF(R7&gt;=30,"MEDIUM","LOW"))))</f>
        <v>CRITICAL</v>
      </c>
      <c r="T7" s="35" t="str">
        <f aca="false">IF(R7="","",IF(R7&gt;=70,"&gt;65%",IF(R7&gt;=50,"40-65%",IF(R7&gt;=30,"20-40%","&lt;20%"))))</f>
        <v>&gt;65%</v>
      </c>
      <c r="U7" s="36" t="str">
        <f aca="false">IF(R7="","",IF(R7&gt;=70,"Immediate agent outreach",IF(R7&gt;=50,"Schedule check-in call",IF(R7&gt;=30,"Add to safety newsletter","Standard monitoring"))))</f>
        <v>Immediate agent outreach</v>
      </c>
    </row>
    <row r="8" customFormat="false" ht="15" hidden="false" customHeight="false" outlineLevel="0" collapsed="false">
      <c r="R8" s="34" t="str">
        <f aca="false">IF(A8="","",MAX(0,MIN(100,MIN(40,D8*10+E8*12+F8*4+G8*20)+MIN(25,MAX(0,(700-C8)/10)+IF(B8&lt;25,8,IF(B8&gt;70,5,0)))+MIN(15,H8*0.6+MAX(0,(I8-15000)/3000)+(5-J8)*1.5)+MIN(15,MAX(0,-L8)*0.8+IF(M8&gt;5,5,M8*0.5)+IF(K8=1,-5,0))+MIN(10,IF(P8="Basic",4,IF(P8="Standard",2,0))+IF(Q8="Urban",3,IF(Q8="Rural",1,0))-MIN(3,O8*0.5)-MIN(2,N8*0.1)))))</f>
        <v/>
      </c>
      <c r="S8" s="35" t="str">
        <f aca="false">IF(R8="","",IF(R8&gt;=70,"CRITICAL",IF(R8&gt;=50,"HIGH",IF(R8&gt;=30,"MEDIUM","LOW"))))</f>
        <v/>
      </c>
      <c r="T8" s="35" t="str">
        <f aca="false">IF(R8="","",IF(R8&gt;=70,"&gt;65%",IF(R8&gt;=50,"40-65%",IF(R8&gt;=30,"20-40%","&lt;20%"))))</f>
        <v/>
      </c>
      <c r="U8" s="36" t="str">
        <f aca="false">IF(R8="","",IF(R8&gt;=70,"Immediate agent outreach",IF(R8&gt;=50,"Schedule check-in call",IF(R8&gt;=30,"Add to safety newsletter","Standard monitoring"))))</f>
        <v/>
      </c>
    </row>
    <row r="9" customFormat="false" ht="15" hidden="false" customHeight="false" outlineLevel="0" collapsed="false">
      <c r="R9" s="34" t="str">
        <f aca="false">IF(A9="","",MAX(0,MIN(100,MIN(40,D9*10+E9*12+F9*4+G9*20)+MIN(25,MAX(0,(700-C9)/10)+IF(B9&lt;25,8,IF(B9&gt;70,5,0)))+MIN(15,H9*0.6+MAX(0,(I9-15000)/3000)+(5-J9)*1.5)+MIN(15,MAX(0,-L9)*0.8+IF(M9&gt;5,5,M9*0.5)+IF(K9=1,-5,0))+MIN(10,IF(P9="Basic",4,IF(P9="Standard",2,0))+IF(Q9="Urban",3,IF(Q9="Rural",1,0))-MIN(3,O9*0.5)-MIN(2,N9*0.1)))))</f>
        <v/>
      </c>
      <c r="S9" s="35" t="str">
        <f aca="false">IF(R9="","",IF(R9&gt;=70,"CRITICAL",IF(R9&gt;=50,"HIGH",IF(R9&gt;=30,"MEDIUM","LOW"))))</f>
        <v/>
      </c>
      <c r="T9" s="35" t="str">
        <f aca="false">IF(R9="","",IF(R9&gt;=70,"&gt;65%",IF(R9&gt;=50,"40-65%",IF(R9&gt;=30,"20-40%","&lt;20%"))))</f>
        <v/>
      </c>
      <c r="U9" s="36" t="str">
        <f aca="false">IF(R9="","",IF(R9&gt;=70,"Immediate agent outreach",IF(R9&gt;=50,"Schedule check-in call",IF(R9&gt;=30,"Add to safety newsletter","Standard monitoring"))))</f>
        <v/>
      </c>
    </row>
    <row r="10" customFormat="false" ht="15" hidden="false" customHeight="false" outlineLevel="0" collapsed="false">
      <c r="R10" s="34" t="str">
        <f aca="false">IF(A10="","",MAX(0,MIN(100,MIN(40,D10*10+E10*12+F10*4+G10*20)+MIN(25,MAX(0,(700-C10)/10)+IF(B10&lt;25,8,IF(B10&gt;70,5,0)))+MIN(15,H10*0.6+MAX(0,(I10-15000)/3000)+(5-J10)*1.5)+MIN(15,MAX(0,-L10)*0.8+IF(M10&gt;5,5,M10*0.5)+IF(K10=1,-5,0))+MIN(10,IF(P10="Basic",4,IF(P10="Standard",2,0))+IF(Q10="Urban",3,IF(Q10="Rural",1,0))-MIN(3,O10*0.5)-MIN(2,N10*0.1)))))</f>
        <v/>
      </c>
      <c r="S10" s="35" t="str">
        <f aca="false">IF(R10="","",IF(R10&gt;=70,"CRITICAL",IF(R10&gt;=50,"HIGH",IF(R10&gt;=30,"MEDIUM","LOW"))))</f>
        <v/>
      </c>
      <c r="T10" s="35" t="str">
        <f aca="false">IF(R10="","",IF(R10&gt;=70,"&gt;65%",IF(R10&gt;=50,"40-65%",IF(R10&gt;=30,"20-40%","&lt;20%"))))</f>
        <v/>
      </c>
      <c r="U10" s="36" t="str">
        <f aca="false">IF(R10="","",IF(R10&gt;=70,"Immediate agent outreach",IF(R10&gt;=50,"Schedule check-in call",IF(R10&gt;=30,"Add to safety newsletter","Standard monitoring"))))</f>
        <v/>
      </c>
    </row>
    <row r="11" customFormat="false" ht="15" hidden="false" customHeight="false" outlineLevel="0" collapsed="false">
      <c r="R11" s="34" t="str">
        <f aca="false">IF(A11="","",MAX(0,MIN(100,MIN(40,D11*10+E11*12+F11*4+G11*20)+MIN(25,MAX(0,(700-C11)/10)+IF(B11&lt;25,8,IF(B11&gt;70,5,0)))+MIN(15,H11*0.6+MAX(0,(I11-15000)/3000)+(5-J11)*1.5)+MIN(15,MAX(0,-L11)*0.8+IF(M11&gt;5,5,M11*0.5)+IF(K11=1,-5,0))+MIN(10,IF(P11="Basic",4,IF(P11="Standard",2,0))+IF(Q11="Urban",3,IF(Q11="Rural",1,0))-MIN(3,O11*0.5)-MIN(2,N11*0.1)))))</f>
        <v/>
      </c>
      <c r="S11" s="35" t="str">
        <f aca="false">IF(R11="","",IF(R11&gt;=70,"CRITICAL",IF(R11&gt;=50,"HIGH",IF(R11&gt;=30,"MEDIUM","LOW"))))</f>
        <v/>
      </c>
      <c r="T11" s="35" t="str">
        <f aca="false">IF(R11="","",IF(R11&gt;=70,"&gt;65%",IF(R11&gt;=50,"40-65%",IF(R11&gt;=30,"20-40%","&lt;20%"))))</f>
        <v/>
      </c>
      <c r="U11" s="36" t="str">
        <f aca="false">IF(R11="","",IF(R11&gt;=70,"Immediate agent outreach",IF(R11&gt;=50,"Schedule check-in call",IF(R11&gt;=30,"Add to safety newsletter","Standard monitoring"))))</f>
        <v/>
      </c>
    </row>
    <row r="12" customFormat="false" ht="15" hidden="false" customHeight="false" outlineLevel="0" collapsed="false">
      <c r="R12" s="34" t="str">
        <f aca="false">IF(A12="","",MAX(0,MIN(100,MIN(40,D12*10+E12*12+F12*4+G12*20)+MIN(25,MAX(0,(700-C12)/10)+IF(B12&lt;25,8,IF(B12&gt;70,5,0)))+MIN(15,H12*0.6+MAX(0,(I12-15000)/3000)+(5-J12)*1.5)+MIN(15,MAX(0,-L12)*0.8+IF(M12&gt;5,5,M12*0.5)+IF(K12=1,-5,0))+MIN(10,IF(P12="Basic",4,IF(P12="Standard",2,0))+IF(Q12="Urban",3,IF(Q12="Rural",1,0))-MIN(3,O12*0.5)-MIN(2,N12*0.1)))))</f>
        <v/>
      </c>
      <c r="S12" s="35" t="str">
        <f aca="false">IF(R12="","",IF(R12&gt;=70,"CRITICAL",IF(R12&gt;=50,"HIGH",IF(R12&gt;=30,"MEDIUM","LOW"))))</f>
        <v/>
      </c>
      <c r="T12" s="35" t="str">
        <f aca="false">IF(R12="","",IF(R12&gt;=70,"&gt;65%",IF(R12&gt;=50,"40-65%",IF(R12&gt;=30,"20-40%","&lt;20%"))))</f>
        <v/>
      </c>
      <c r="U12" s="36" t="str">
        <f aca="false">IF(R12="","",IF(R12&gt;=70,"Immediate agent outreach",IF(R12&gt;=50,"Schedule check-in call",IF(R12&gt;=30,"Add to safety newsletter","Standard monitoring"))))</f>
        <v/>
      </c>
    </row>
    <row r="13" customFormat="false" ht="15" hidden="false" customHeight="false" outlineLevel="0" collapsed="false">
      <c r="R13" s="34" t="str">
        <f aca="false">IF(A13="","",MAX(0,MIN(100,MIN(40,D13*10+E13*12+F13*4+G13*20)+MIN(25,MAX(0,(700-C13)/10)+IF(B13&lt;25,8,IF(B13&gt;70,5,0)))+MIN(15,H13*0.6+MAX(0,(I13-15000)/3000)+(5-J13)*1.5)+MIN(15,MAX(0,-L13)*0.8+IF(M13&gt;5,5,M13*0.5)+IF(K13=1,-5,0))+MIN(10,IF(P13="Basic",4,IF(P13="Standard",2,0))+IF(Q13="Urban",3,IF(Q13="Rural",1,0))-MIN(3,O13*0.5)-MIN(2,N13*0.1)))))</f>
        <v/>
      </c>
      <c r="S13" s="35" t="str">
        <f aca="false">IF(R13="","",IF(R13&gt;=70,"CRITICAL",IF(R13&gt;=50,"HIGH",IF(R13&gt;=30,"MEDIUM","LOW"))))</f>
        <v/>
      </c>
      <c r="T13" s="35" t="str">
        <f aca="false">IF(R13="","",IF(R13&gt;=70,"&gt;65%",IF(R13&gt;=50,"40-65%",IF(R13&gt;=30,"20-40%","&lt;20%"))))</f>
        <v/>
      </c>
      <c r="U13" s="36" t="str">
        <f aca="false">IF(R13="","",IF(R13&gt;=70,"Immediate agent outreach",IF(R13&gt;=50,"Schedule check-in call",IF(R13&gt;=30,"Add to safety newsletter","Standard monitoring"))))</f>
        <v/>
      </c>
    </row>
    <row r="14" customFormat="false" ht="15" hidden="false" customHeight="false" outlineLevel="0" collapsed="false">
      <c r="R14" s="34" t="str">
        <f aca="false">IF(A14="","",MAX(0,MIN(100,MIN(40,D14*10+E14*12+F14*4+G14*20)+MIN(25,MAX(0,(700-C14)/10)+IF(B14&lt;25,8,IF(B14&gt;70,5,0)))+MIN(15,H14*0.6+MAX(0,(I14-15000)/3000)+(5-J14)*1.5)+MIN(15,MAX(0,-L14)*0.8+IF(M14&gt;5,5,M14*0.5)+IF(K14=1,-5,0))+MIN(10,IF(P14="Basic",4,IF(P14="Standard",2,0))+IF(Q14="Urban",3,IF(Q14="Rural",1,0))-MIN(3,O14*0.5)-MIN(2,N14*0.1)))))</f>
        <v/>
      </c>
      <c r="S14" s="35" t="str">
        <f aca="false">IF(R14="","",IF(R14&gt;=70,"CRITICAL",IF(R14&gt;=50,"HIGH",IF(R14&gt;=30,"MEDIUM","LOW"))))</f>
        <v/>
      </c>
      <c r="T14" s="35" t="str">
        <f aca="false">IF(R14="","",IF(R14&gt;=70,"&gt;65%",IF(R14&gt;=50,"40-65%",IF(R14&gt;=30,"20-40%","&lt;20%"))))</f>
        <v/>
      </c>
      <c r="U14" s="36" t="str">
        <f aca="false">IF(R14="","",IF(R14&gt;=70,"Immediate agent outreach",IF(R14&gt;=50,"Schedule check-in call",IF(R14&gt;=30,"Add to safety newsletter","Standard monitoring"))))</f>
        <v/>
      </c>
    </row>
    <row r="15" customFormat="false" ht="15" hidden="false" customHeight="false" outlineLevel="0" collapsed="false">
      <c r="R15" s="34" t="str">
        <f aca="false">IF(A15="","",MAX(0,MIN(100,MIN(40,D15*10+E15*12+F15*4+G15*20)+MIN(25,MAX(0,(700-C15)/10)+IF(B15&lt;25,8,IF(B15&gt;70,5,0)))+MIN(15,H15*0.6+MAX(0,(I15-15000)/3000)+(5-J15)*1.5)+MIN(15,MAX(0,-L15)*0.8+IF(M15&gt;5,5,M15*0.5)+IF(K15=1,-5,0))+MIN(10,IF(P15="Basic",4,IF(P15="Standard",2,0))+IF(Q15="Urban",3,IF(Q15="Rural",1,0))-MIN(3,O15*0.5)-MIN(2,N15*0.1)))))</f>
        <v/>
      </c>
      <c r="S15" s="35" t="str">
        <f aca="false">IF(R15="","",IF(R15&gt;=70,"CRITICAL",IF(R15&gt;=50,"HIGH",IF(R15&gt;=30,"MEDIUM","LOW"))))</f>
        <v/>
      </c>
      <c r="T15" s="35" t="str">
        <f aca="false">IF(R15="","",IF(R15&gt;=70,"&gt;65%",IF(R15&gt;=50,"40-65%",IF(R15&gt;=30,"20-40%","&lt;20%"))))</f>
        <v/>
      </c>
      <c r="U15" s="36" t="str">
        <f aca="false">IF(R15="","",IF(R15&gt;=70,"Immediate agent outreach",IF(R15&gt;=50,"Schedule check-in call",IF(R15&gt;=30,"Add to safety newsletter","Standard monitoring"))))</f>
        <v/>
      </c>
    </row>
    <row r="16" customFormat="false" ht="15" hidden="false" customHeight="false" outlineLevel="0" collapsed="false">
      <c r="R16" s="34" t="str">
        <f aca="false">IF(A16="","",MAX(0,MIN(100,MIN(40,D16*10+E16*12+F16*4+G16*20)+MIN(25,MAX(0,(700-C16)/10)+IF(B16&lt;25,8,IF(B16&gt;70,5,0)))+MIN(15,H16*0.6+MAX(0,(I16-15000)/3000)+(5-J16)*1.5)+MIN(15,MAX(0,-L16)*0.8+IF(M16&gt;5,5,M16*0.5)+IF(K16=1,-5,0))+MIN(10,IF(P16="Basic",4,IF(P16="Standard",2,0))+IF(Q16="Urban",3,IF(Q16="Rural",1,0))-MIN(3,O16*0.5)-MIN(2,N16*0.1)))))</f>
        <v/>
      </c>
      <c r="S16" s="35" t="str">
        <f aca="false">IF(R16="","",IF(R16&gt;=70,"CRITICAL",IF(R16&gt;=50,"HIGH",IF(R16&gt;=30,"MEDIUM","LOW"))))</f>
        <v/>
      </c>
      <c r="T16" s="35" t="str">
        <f aca="false">IF(R16="","",IF(R16&gt;=70,"&gt;65%",IF(R16&gt;=50,"40-65%",IF(R16&gt;=30,"20-40%","&lt;20%"))))</f>
        <v/>
      </c>
      <c r="U16" s="36" t="str">
        <f aca="false">IF(R16="","",IF(R16&gt;=70,"Immediate agent outreach",IF(R16&gt;=50,"Schedule check-in call",IF(R16&gt;=30,"Add to safety newsletter","Standard monitoring"))))</f>
        <v/>
      </c>
    </row>
    <row r="17" customFormat="false" ht="15" hidden="false" customHeight="false" outlineLevel="0" collapsed="false">
      <c r="R17" s="34" t="str">
        <f aca="false">IF(A17="","",MAX(0,MIN(100,MIN(40,D17*10+E17*12+F17*4+G17*20)+MIN(25,MAX(0,(700-C17)/10)+IF(B17&lt;25,8,IF(B17&gt;70,5,0)))+MIN(15,H17*0.6+MAX(0,(I17-15000)/3000)+(5-J17)*1.5)+MIN(15,MAX(0,-L17)*0.8+IF(M17&gt;5,5,M17*0.5)+IF(K17=1,-5,0))+MIN(10,IF(P17="Basic",4,IF(P17="Standard",2,0))+IF(Q17="Urban",3,IF(Q17="Rural",1,0))-MIN(3,O17*0.5)-MIN(2,N17*0.1)))))</f>
        <v/>
      </c>
      <c r="S17" s="35" t="str">
        <f aca="false">IF(R17="","",IF(R17&gt;=70,"CRITICAL",IF(R17&gt;=50,"HIGH",IF(R17&gt;=30,"MEDIUM","LOW"))))</f>
        <v/>
      </c>
      <c r="T17" s="35" t="str">
        <f aca="false">IF(R17="","",IF(R17&gt;=70,"&gt;65%",IF(R17&gt;=50,"40-65%",IF(R17&gt;=30,"20-40%","&lt;20%"))))</f>
        <v/>
      </c>
      <c r="U17" s="36" t="str">
        <f aca="false">IF(R17="","",IF(R17&gt;=70,"Immediate agent outreach",IF(R17&gt;=50,"Schedule check-in call",IF(R17&gt;=30,"Add to safety newsletter","Standard monitoring"))))</f>
        <v/>
      </c>
    </row>
    <row r="18" customFormat="false" ht="15" hidden="false" customHeight="false" outlineLevel="0" collapsed="false">
      <c r="R18" s="34" t="str">
        <f aca="false">IF(A18="","",MAX(0,MIN(100,MIN(40,D18*10+E18*12+F18*4+G18*20)+MIN(25,MAX(0,(700-C18)/10)+IF(B18&lt;25,8,IF(B18&gt;70,5,0)))+MIN(15,H18*0.6+MAX(0,(I18-15000)/3000)+(5-J18)*1.5)+MIN(15,MAX(0,-L18)*0.8+IF(M18&gt;5,5,M18*0.5)+IF(K18=1,-5,0))+MIN(10,IF(P18="Basic",4,IF(P18="Standard",2,0))+IF(Q18="Urban",3,IF(Q18="Rural",1,0))-MIN(3,O18*0.5)-MIN(2,N18*0.1)))))</f>
        <v/>
      </c>
      <c r="S18" s="35" t="str">
        <f aca="false">IF(R18="","",IF(R18&gt;=70,"CRITICAL",IF(R18&gt;=50,"HIGH",IF(R18&gt;=30,"MEDIUM","LOW"))))</f>
        <v/>
      </c>
      <c r="T18" s="35" t="str">
        <f aca="false">IF(R18="","",IF(R18&gt;=70,"&gt;65%",IF(R18&gt;=50,"40-65%",IF(R18&gt;=30,"20-40%","&lt;20%"))))</f>
        <v/>
      </c>
      <c r="U18" s="36" t="str">
        <f aca="false">IF(R18="","",IF(R18&gt;=70,"Immediate agent outreach",IF(R18&gt;=50,"Schedule check-in call",IF(R18&gt;=30,"Add to safety newsletter","Standard monitoring"))))</f>
        <v/>
      </c>
    </row>
    <row r="19" customFormat="false" ht="15" hidden="false" customHeight="false" outlineLevel="0" collapsed="false">
      <c r="R19" s="34" t="str">
        <f aca="false">IF(A19="","",MAX(0,MIN(100,MIN(40,D19*10+E19*12+F19*4+G19*20)+MIN(25,MAX(0,(700-C19)/10)+IF(B19&lt;25,8,IF(B19&gt;70,5,0)))+MIN(15,H19*0.6+MAX(0,(I19-15000)/3000)+(5-J19)*1.5)+MIN(15,MAX(0,-L19)*0.8+IF(M19&gt;5,5,M19*0.5)+IF(K19=1,-5,0))+MIN(10,IF(P19="Basic",4,IF(P19="Standard",2,0))+IF(Q19="Urban",3,IF(Q19="Rural",1,0))-MIN(3,O19*0.5)-MIN(2,N19*0.1)))))</f>
        <v/>
      </c>
      <c r="S19" s="35" t="str">
        <f aca="false">IF(R19="","",IF(R19&gt;=70,"CRITICAL",IF(R19&gt;=50,"HIGH",IF(R19&gt;=30,"MEDIUM","LOW"))))</f>
        <v/>
      </c>
      <c r="T19" s="35" t="str">
        <f aca="false">IF(R19="","",IF(R19&gt;=70,"&gt;65%",IF(R19&gt;=50,"40-65%",IF(R19&gt;=30,"20-40%","&lt;20%"))))</f>
        <v/>
      </c>
      <c r="U19" s="36" t="str">
        <f aca="false">IF(R19="","",IF(R19&gt;=70,"Immediate agent outreach",IF(R19&gt;=50,"Schedule check-in call",IF(R19&gt;=30,"Add to safety newsletter","Standard monitoring"))))</f>
        <v/>
      </c>
    </row>
    <row r="20" customFormat="false" ht="15" hidden="false" customHeight="false" outlineLevel="0" collapsed="false">
      <c r="R20" s="34" t="str">
        <f aca="false">IF(A20="","",MAX(0,MIN(100,MIN(40,D20*10+E20*12+F20*4+G20*20)+MIN(25,MAX(0,(700-C20)/10)+IF(B20&lt;25,8,IF(B20&gt;70,5,0)))+MIN(15,H20*0.6+MAX(0,(I20-15000)/3000)+(5-J20)*1.5)+MIN(15,MAX(0,-L20)*0.8+IF(M20&gt;5,5,M20*0.5)+IF(K20=1,-5,0))+MIN(10,IF(P20="Basic",4,IF(P20="Standard",2,0))+IF(Q20="Urban",3,IF(Q20="Rural",1,0))-MIN(3,O20*0.5)-MIN(2,N20*0.1)))))</f>
        <v/>
      </c>
      <c r="S20" s="35" t="str">
        <f aca="false">IF(R20="","",IF(R20&gt;=70,"CRITICAL",IF(R20&gt;=50,"HIGH",IF(R20&gt;=30,"MEDIUM","LOW"))))</f>
        <v/>
      </c>
      <c r="T20" s="35" t="str">
        <f aca="false">IF(R20="","",IF(R20&gt;=70,"&gt;65%",IF(R20&gt;=50,"40-65%",IF(R20&gt;=30,"20-40%","&lt;20%"))))</f>
        <v/>
      </c>
      <c r="U20" s="36" t="str">
        <f aca="false">IF(R20="","",IF(R20&gt;=70,"Immediate agent outreach",IF(R20&gt;=50,"Schedule check-in call",IF(R20&gt;=30,"Add to safety newsletter","Standard monitoring"))))</f>
        <v/>
      </c>
    </row>
    <row r="21" customFormat="false" ht="15" hidden="false" customHeight="false" outlineLevel="0" collapsed="false">
      <c r="R21" s="34" t="str">
        <f aca="false">IF(A21="","",MAX(0,MIN(100,MIN(40,D21*10+E21*12+F21*4+G21*20)+MIN(25,MAX(0,(700-C21)/10)+IF(B21&lt;25,8,IF(B21&gt;70,5,0)))+MIN(15,H21*0.6+MAX(0,(I21-15000)/3000)+(5-J21)*1.5)+MIN(15,MAX(0,-L21)*0.8+IF(M21&gt;5,5,M21*0.5)+IF(K21=1,-5,0))+MIN(10,IF(P21="Basic",4,IF(P21="Standard",2,0))+IF(Q21="Urban",3,IF(Q21="Rural",1,0))-MIN(3,O21*0.5)-MIN(2,N21*0.1)))))</f>
        <v/>
      </c>
      <c r="S21" s="35" t="str">
        <f aca="false">IF(R21="","",IF(R21&gt;=70,"CRITICAL",IF(R21&gt;=50,"HIGH",IF(R21&gt;=30,"MEDIUM","LOW"))))</f>
        <v/>
      </c>
      <c r="T21" s="35" t="str">
        <f aca="false">IF(R21="","",IF(R21&gt;=70,"&gt;65%",IF(R21&gt;=50,"40-65%",IF(R21&gt;=30,"20-40%","&lt;20%"))))</f>
        <v/>
      </c>
      <c r="U21" s="36" t="str">
        <f aca="false">IF(R21="","",IF(R21&gt;=70,"Immediate agent outreach",IF(R21&gt;=50,"Schedule check-in call",IF(R21&gt;=30,"Add to safety newsletter","Standard monitoring"))))</f>
        <v/>
      </c>
    </row>
    <row r="22" customFormat="false" ht="15" hidden="false" customHeight="false" outlineLevel="0" collapsed="false">
      <c r="R22" s="34" t="str">
        <f aca="false">IF(A22="","",MAX(0,MIN(100,MIN(40,D22*10+E22*12+F22*4+G22*20)+MIN(25,MAX(0,(700-C22)/10)+IF(B22&lt;25,8,IF(B22&gt;70,5,0)))+MIN(15,H22*0.6+MAX(0,(I22-15000)/3000)+(5-J22)*1.5)+MIN(15,MAX(0,-L22)*0.8+IF(M22&gt;5,5,M22*0.5)+IF(K22=1,-5,0))+MIN(10,IF(P22="Basic",4,IF(P22="Standard",2,0))+IF(Q22="Urban",3,IF(Q22="Rural",1,0))-MIN(3,O22*0.5)-MIN(2,N22*0.1)))))</f>
        <v/>
      </c>
      <c r="S22" s="35" t="str">
        <f aca="false">IF(R22="","",IF(R22&gt;=70,"CRITICAL",IF(R22&gt;=50,"HIGH",IF(R22&gt;=30,"MEDIUM","LOW"))))</f>
        <v/>
      </c>
      <c r="T22" s="35" t="str">
        <f aca="false">IF(R22="","",IF(R22&gt;=70,"&gt;65%",IF(R22&gt;=50,"40-65%",IF(R22&gt;=30,"20-40%","&lt;20%"))))</f>
        <v/>
      </c>
      <c r="U22" s="36" t="str">
        <f aca="false">IF(R22="","",IF(R22&gt;=70,"Immediate agent outreach",IF(R22&gt;=50,"Schedule check-in call",IF(R22&gt;=30,"Add to safety newsletter","Standard monitoring"))))</f>
        <v/>
      </c>
    </row>
    <row r="23" customFormat="false" ht="15" hidden="false" customHeight="false" outlineLevel="0" collapsed="false">
      <c r="R23" s="34" t="str">
        <f aca="false">IF(A23="","",MAX(0,MIN(100,MIN(40,D23*10+E23*12+F23*4+G23*20)+MIN(25,MAX(0,(700-C23)/10)+IF(B23&lt;25,8,IF(B23&gt;70,5,0)))+MIN(15,H23*0.6+MAX(0,(I23-15000)/3000)+(5-J23)*1.5)+MIN(15,MAX(0,-L23)*0.8+IF(M23&gt;5,5,M23*0.5)+IF(K23=1,-5,0))+MIN(10,IF(P23="Basic",4,IF(P23="Standard",2,0))+IF(Q23="Urban",3,IF(Q23="Rural",1,0))-MIN(3,O23*0.5)-MIN(2,N23*0.1)))))</f>
        <v/>
      </c>
      <c r="S23" s="35" t="str">
        <f aca="false">IF(R23="","",IF(R23&gt;=70,"CRITICAL",IF(R23&gt;=50,"HIGH",IF(R23&gt;=30,"MEDIUM","LOW"))))</f>
        <v/>
      </c>
      <c r="T23" s="35" t="str">
        <f aca="false">IF(R23="","",IF(R23&gt;=70,"&gt;65%",IF(R23&gt;=50,"40-65%",IF(R23&gt;=30,"20-40%","&lt;20%"))))</f>
        <v/>
      </c>
      <c r="U23" s="36" t="str">
        <f aca="false">IF(R23="","",IF(R23&gt;=70,"Immediate agent outreach",IF(R23&gt;=50,"Schedule check-in call",IF(R23&gt;=30,"Add to safety newsletter","Standard monitoring"))))</f>
        <v/>
      </c>
    </row>
    <row r="24" customFormat="false" ht="15" hidden="false" customHeight="false" outlineLevel="0" collapsed="false">
      <c r="R24" s="34" t="str">
        <f aca="false">IF(A24="","",MAX(0,MIN(100,MIN(40,D24*10+E24*12+F24*4+G24*20)+MIN(25,MAX(0,(700-C24)/10)+IF(B24&lt;25,8,IF(B24&gt;70,5,0)))+MIN(15,H24*0.6+MAX(0,(I24-15000)/3000)+(5-J24)*1.5)+MIN(15,MAX(0,-L24)*0.8+IF(M24&gt;5,5,M24*0.5)+IF(K24=1,-5,0))+MIN(10,IF(P24="Basic",4,IF(P24="Standard",2,0))+IF(Q24="Urban",3,IF(Q24="Rural",1,0))-MIN(3,O24*0.5)-MIN(2,N24*0.1)))))</f>
        <v/>
      </c>
      <c r="S24" s="35" t="str">
        <f aca="false">IF(R24="","",IF(R24&gt;=70,"CRITICAL",IF(R24&gt;=50,"HIGH",IF(R24&gt;=30,"MEDIUM","LOW"))))</f>
        <v/>
      </c>
      <c r="T24" s="35" t="str">
        <f aca="false">IF(R24="","",IF(R24&gt;=70,"&gt;65%",IF(R24&gt;=50,"40-65%",IF(R24&gt;=30,"20-40%","&lt;20%"))))</f>
        <v/>
      </c>
      <c r="U24" s="36" t="str">
        <f aca="false">IF(R24="","",IF(R24&gt;=70,"Immediate agent outreach",IF(R24&gt;=50,"Schedule check-in call",IF(R24&gt;=30,"Add to safety newsletter","Standard monitoring"))))</f>
        <v/>
      </c>
    </row>
    <row r="25" customFormat="false" ht="15" hidden="false" customHeight="false" outlineLevel="0" collapsed="false">
      <c r="R25" s="34" t="str">
        <f aca="false">IF(A25="","",MAX(0,MIN(100,MIN(40,D25*10+E25*12+F25*4+G25*20)+MIN(25,MAX(0,(700-C25)/10)+IF(B25&lt;25,8,IF(B25&gt;70,5,0)))+MIN(15,H25*0.6+MAX(0,(I25-15000)/3000)+(5-J25)*1.5)+MIN(15,MAX(0,-L25)*0.8+IF(M25&gt;5,5,M25*0.5)+IF(K25=1,-5,0))+MIN(10,IF(P25="Basic",4,IF(P25="Standard",2,0))+IF(Q25="Urban",3,IF(Q25="Rural",1,0))-MIN(3,O25*0.5)-MIN(2,N25*0.1)))))</f>
        <v/>
      </c>
      <c r="S25" s="35" t="str">
        <f aca="false">IF(R25="","",IF(R25&gt;=70,"CRITICAL",IF(R25&gt;=50,"HIGH",IF(R25&gt;=30,"MEDIUM","LOW"))))</f>
        <v/>
      </c>
      <c r="T25" s="35" t="str">
        <f aca="false">IF(R25="","",IF(R25&gt;=70,"&gt;65%",IF(R25&gt;=50,"40-65%",IF(R25&gt;=30,"20-40%","&lt;20%"))))</f>
        <v/>
      </c>
      <c r="U25" s="36" t="str">
        <f aca="false">IF(R25="","",IF(R25&gt;=70,"Immediate agent outreach",IF(R25&gt;=50,"Schedule check-in call",IF(R25&gt;=30,"Add to safety newsletter","Standard monitoring"))))</f>
        <v/>
      </c>
    </row>
    <row r="26" customFormat="false" ht="15" hidden="false" customHeight="false" outlineLevel="0" collapsed="false">
      <c r="R26" s="34" t="str">
        <f aca="false">IF(A26="","",MAX(0,MIN(100,MIN(40,D26*10+E26*12+F26*4+G26*20)+MIN(25,MAX(0,(700-C26)/10)+IF(B26&lt;25,8,IF(B26&gt;70,5,0)))+MIN(15,H26*0.6+MAX(0,(I26-15000)/3000)+(5-J26)*1.5)+MIN(15,MAX(0,-L26)*0.8+IF(M26&gt;5,5,M26*0.5)+IF(K26=1,-5,0))+MIN(10,IF(P26="Basic",4,IF(P26="Standard",2,0))+IF(Q26="Urban",3,IF(Q26="Rural",1,0))-MIN(3,O26*0.5)-MIN(2,N26*0.1)))))</f>
        <v/>
      </c>
      <c r="S26" s="35" t="str">
        <f aca="false">IF(R26="","",IF(R26&gt;=70,"CRITICAL",IF(R26&gt;=50,"HIGH",IF(R26&gt;=30,"MEDIUM","LOW"))))</f>
        <v/>
      </c>
      <c r="T26" s="35" t="str">
        <f aca="false">IF(R26="","",IF(R26&gt;=70,"&gt;65%",IF(R26&gt;=50,"40-65%",IF(R26&gt;=30,"20-40%","&lt;20%"))))</f>
        <v/>
      </c>
      <c r="U26" s="36" t="str">
        <f aca="false">IF(R26="","",IF(R26&gt;=70,"Immediate agent outreach",IF(R26&gt;=50,"Schedule check-in call",IF(R26&gt;=30,"Add to safety newsletter","Standard monitoring"))))</f>
        <v/>
      </c>
    </row>
    <row r="27" customFormat="false" ht="15" hidden="false" customHeight="false" outlineLevel="0" collapsed="false">
      <c r="R27" s="34" t="str">
        <f aca="false">IF(A27="","",MAX(0,MIN(100,MIN(40,D27*10+E27*12+F27*4+G27*20)+MIN(25,MAX(0,(700-C27)/10)+IF(B27&lt;25,8,IF(B27&gt;70,5,0)))+MIN(15,H27*0.6+MAX(0,(I27-15000)/3000)+(5-J27)*1.5)+MIN(15,MAX(0,-L27)*0.8+IF(M27&gt;5,5,M27*0.5)+IF(K27=1,-5,0))+MIN(10,IF(P27="Basic",4,IF(P27="Standard",2,0))+IF(Q27="Urban",3,IF(Q27="Rural",1,0))-MIN(3,O27*0.5)-MIN(2,N27*0.1)))))</f>
        <v/>
      </c>
      <c r="S27" s="35" t="str">
        <f aca="false">IF(R27="","",IF(R27&gt;=70,"CRITICAL",IF(R27&gt;=50,"HIGH",IF(R27&gt;=30,"MEDIUM","LOW"))))</f>
        <v/>
      </c>
      <c r="T27" s="35" t="str">
        <f aca="false">IF(R27="","",IF(R27&gt;=70,"&gt;65%",IF(R27&gt;=50,"40-65%",IF(R27&gt;=30,"20-40%","&lt;20%"))))</f>
        <v/>
      </c>
      <c r="U27" s="36" t="str">
        <f aca="false">IF(R27="","",IF(R27&gt;=70,"Immediate agent outreach",IF(R27&gt;=50,"Schedule check-in call",IF(R27&gt;=30,"Add to safety newsletter","Standard monitoring"))))</f>
        <v/>
      </c>
    </row>
    <row r="28" customFormat="false" ht="15" hidden="false" customHeight="false" outlineLevel="0" collapsed="false">
      <c r="R28" s="34" t="str">
        <f aca="false">IF(A28="","",MAX(0,MIN(100,MIN(40,D28*10+E28*12+F28*4+G28*20)+MIN(25,MAX(0,(700-C28)/10)+IF(B28&lt;25,8,IF(B28&gt;70,5,0)))+MIN(15,H28*0.6+MAX(0,(I28-15000)/3000)+(5-J28)*1.5)+MIN(15,MAX(0,-L28)*0.8+IF(M28&gt;5,5,M28*0.5)+IF(K28=1,-5,0))+MIN(10,IF(P28="Basic",4,IF(P28="Standard",2,0))+IF(Q28="Urban",3,IF(Q28="Rural",1,0))-MIN(3,O28*0.5)-MIN(2,N28*0.1)))))</f>
        <v/>
      </c>
      <c r="S28" s="35" t="str">
        <f aca="false">IF(R28="","",IF(R28&gt;=70,"CRITICAL",IF(R28&gt;=50,"HIGH",IF(R28&gt;=30,"MEDIUM","LOW"))))</f>
        <v/>
      </c>
      <c r="T28" s="35" t="str">
        <f aca="false">IF(R28="","",IF(R28&gt;=70,"&gt;65%",IF(R28&gt;=50,"40-65%",IF(R28&gt;=30,"20-40%","&lt;20%"))))</f>
        <v/>
      </c>
      <c r="U28" s="36" t="str">
        <f aca="false">IF(R28="","",IF(R28&gt;=70,"Immediate agent outreach",IF(R28&gt;=50,"Schedule check-in call",IF(R28&gt;=30,"Add to safety newsletter","Standard monitoring"))))</f>
        <v/>
      </c>
    </row>
    <row r="29" customFormat="false" ht="15" hidden="false" customHeight="false" outlineLevel="0" collapsed="false">
      <c r="R29" s="34" t="str">
        <f aca="false">IF(A29="","",MAX(0,MIN(100,MIN(40,D29*10+E29*12+F29*4+G29*20)+MIN(25,MAX(0,(700-C29)/10)+IF(B29&lt;25,8,IF(B29&gt;70,5,0)))+MIN(15,H29*0.6+MAX(0,(I29-15000)/3000)+(5-J29)*1.5)+MIN(15,MAX(0,-L29)*0.8+IF(M29&gt;5,5,M29*0.5)+IF(K29=1,-5,0))+MIN(10,IF(P29="Basic",4,IF(P29="Standard",2,0))+IF(Q29="Urban",3,IF(Q29="Rural",1,0))-MIN(3,O29*0.5)-MIN(2,N29*0.1)))))</f>
        <v/>
      </c>
      <c r="S29" s="35" t="str">
        <f aca="false">IF(R29="","",IF(R29&gt;=70,"CRITICAL",IF(R29&gt;=50,"HIGH",IF(R29&gt;=30,"MEDIUM","LOW"))))</f>
        <v/>
      </c>
      <c r="T29" s="35" t="str">
        <f aca="false">IF(R29="","",IF(R29&gt;=70,"&gt;65%",IF(R29&gt;=50,"40-65%",IF(R29&gt;=30,"20-40%","&lt;20%"))))</f>
        <v/>
      </c>
      <c r="U29" s="36" t="str">
        <f aca="false">IF(R29="","",IF(R29&gt;=70,"Immediate agent outreach",IF(R29&gt;=50,"Schedule check-in call",IF(R29&gt;=30,"Add to safety newsletter","Standard monitoring"))))</f>
        <v/>
      </c>
    </row>
    <row r="30" customFormat="false" ht="15" hidden="false" customHeight="false" outlineLevel="0" collapsed="false">
      <c r="R30" s="34" t="str">
        <f aca="false">IF(A30="","",MAX(0,MIN(100,MIN(40,D30*10+E30*12+F30*4+G30*20)+MIN(25,MAX(0,(700-C30)/10)+IF(B30&lt;25,8,IF(B30&gt;70,5,0)))+MIN(15,H30*0.6+MAX(0,(I30-15000)/3000)+(5-J30)*1.5)+MIN(15,MAX(0,-L30)*0.8+IF(M30&gt;5,5,M30*0.5)+IF(K30=1,-5,0))+MIN(10,IF(P30="Basic",4,IF(P30="Standard",2,0))+IF(Q30="Urban",3,IF(Q30="Rural",1,0))-MIN(3,O30*0.5)-MIN(2,N30*0.1)))))</f>
        <v/>
      </c>
      <c r="S30" s="35" t="str">
        <f aca="false">IF(R30="","",IF(R30&gt;=70,"CRITICAL",IF(R30&gt;=50,"HIGH",IF(R30&gt;=30,"MEDIUM","LOW"))))</f>
        <v/>
      </c>
      <c r="T30" s="35" t="str">
        <f aca="false">IF(R30="","",IF(R30&gt;=70,"&gt;65%",IF(R30&gt;=50,"40-65%",IF(R30&gt;=30,"20-40%","&lt;20%"))))</f>
        <v/>
      </c>
      <c r="U30" s="36" t="str">
        <f aca="false">IF(R30="","",IF(R30&gt;=70,"Immediate agent outreach",IF(R30&gt;=50,"Schedule check-in call",IF(R30&gt;=30,"Add to safety newsletter","Standard monitoring"))))</f>
        <v/>
      </c>
    </row>
    <row r="31" customFormat="false" ht="15" hidden="false" customHeight="false" outlineLevel="0" collapsed="false">
      <c r="R31" s="34" t="str">
        <f aca="false">IF(A31="","",MAX(0,MIN(100,MIN(40,D31*10+E31*12+F31*4+G31*20)+MIN(25,MAX(0,(700-C31)/10)+IF(B31&lt;25,8,IF(B31&gt;70,5,0)))+MIN(15,H31*0.6+MAX(0,(I31-15000)/3000)+(5-J31)*1.5)+MIN(15,MAX(0,-L31)*0.8+IF(M31&gt;5,5,M31*0.5)+IF(K31=1,-5,0))+MIN(10,IF(P31="Basic",4,IF(P31="Standard",2,0))+IF(Q31="Urban",3,IF(Q31="Rural",1,0))-MIN(3,O31*0.5)-MIN(2,N31*0.1)))))</f>
        <v/>
      </c>
      <c r="S31" s="35" t="str">
        <f aca="false">IF(R31="","",IF(R31&gt;=70,"CRITICAL",IF(R31&gt;=50,"HIGH",IF(R31&gt;=30,"MEDIUM","LOW"))))</f>
        <v/>
      </c>
      <c r="T31" s="35" t="str">
        <f aca="false">IF(R31="","",IF(R31&gt;=70,"&gt;65%",IF(R31&gt;=50,"40-65%",IF(R31&gt;=30,"20-40%","&lt;20%"))))</f>
        <v/>
      </c>
      <c r="U31" s="36" t="str">
        <f aca="false">IF(R31="","",IF(R31&gt;=70,"Immediate agent outreach",IF(R31&gt;=50,"Schedule check-in call",IF(R31&gt;=30,"Add to safety newsletter","Standard monitoring"))))</f>
        <v/>
      </c>
    </row>
    <row r="32" customFormat="false" ht="15" hidden="false" customHeight="false" outlineLevel="0" collapsed="false">
      <c r="R32" s="34" t="str">
        <f aca="false">IF(A32="","",MAX(0,MIN(100,MIN(40,D32*10+E32*12+F32*4+G32*20)+MIN(25,MAX(0,(700-C32)/10)+IF(B32&lt;25,8,IF(B32&gt;70,5,0)))+MIN(15,H32*0.6+MAX(0,(I32-15000)/3000)+(5-J32)*1.5)+MIN(15,MAX(0,-L32)*0.8+IF(M32&gt;5,5,M32*0.5)+IF(K32=1,-5,0))+MIN(10,IF(P32="Basic",4,IF(P32="Standard",2,0))+IF(Q32="Urban",3,IF(Q32="Rural",1,0))-MIN(3,O32*0.5)-MIN(2,N32*0.1)))))</f>
        <v/>
      </c>
      <c r="S32" s="35" t="str">
        <f aca="false">IF(R32="","",IF(R32&gt;=70,"CRITICAL",IF(R32&gt;=50,"HIGH",IF(R32&gt;=30,"MEDIUM","LOW"))))</f>
        <v/>
      </c>
      <c r="T32" s="35" t="str">
        <f aca="false">IF(R32="","",IF(R32&gt;=70,"&gt;65%",IF(R32&gt;=50,"40-65%",IF(R32&gt;=30,"20-40%","&lt;20%"))))</f>
        <v/>
      </c>
      <c r="U32" s="36" t="str">
        <f aca="false">IF(R32="","",IF(R32&gt;=70,"Immediate agent outreach",IF(R32&gt;=50,"Schedule check-in call",IF(R32&gt;=30,"Add to safety newsletter","Standard monitoring"))))</f>
        <v/>
      </c>
    </row>
    <row r="33" customFormat="false" ht="15" hidden="false" customHeight="false" outlineLevel="0" collapsed="false">
      <c r="R33" s="34" t="str">
        <f aca="false">IF(A33="","",MAX(0,MIN(100,MIN(40,D33*10+E33*12+F33*4+G33*20)+MIN(25,MAX(0,(700-C33)/10)+IF(B33&lt;25,8,IF(B33&gt;70,5,0)))+MIN(15,H33*0.6+MAX(0,(I33-15000)/3000)+(5-J33)*1.5)+MIN(15,MAX(0,-L33)*0.8+IF(M33&gt;5,5,M33*0.5)+IF(K33=1,-5,0))+MIN(10,IF(P33="Basic",4,IF(P33="Standard",2,0))+IF(Q33="Urban",3,IF(Q33="Rural",1,0))-MIN(3,O33*0.5)-MIN(2,N33*0.1)))))</f>
        <v/>
      </c>
      <c r="S33" s="35" t="str">
        <f aca="false">IF(R33="","",IF(R33&gt;=70,"CRITICAL",IF(R33&gt;=50,"HIGH",IF(R33&gt;=30,"MEDIUM","LOW"))))</f>
        <v/>
      </c>
      <c r="T33" s="35" t="str">
        <f aca="false">IF(R33="","",IF(R33&gt;=70,"&gt;65%",IF(R33&gt;=50,"40-65%",IF(R33&gt;=30,"20-40%","&lt;20%"))))</f>
        <v/>
      </c>
      <c r="U33" s="36" t="str">
        <f aca="false">IF(R33="","",IF(R33&gt;=70,"Immediate agent outreach",IF(R33&gt;=50,"Schedule check-in call",IF(R33&gt;=30,"Add to safety newsletter","Standard monitoring"))))</f>
        <v/>
      </c>
    </row>
    <row r="34" customFormat="false" ht="15" hidden="false" customHeight="false" outlineLevel="0" collapsed="false">
      <c r="R34" s="34" t="str">
        <f aca="false">IF(A34="","",MAX(0,MIN(100,MIN(40,D34*10+E34*12+F34*4+G34*20)+MIN(25,MAX(0,(700-C34)/10)+IF(B34&lt;25,8,IF(B34&gt;70,5,0)))+MIN(15,H34*0.6+MAX(0,(I34-15000)/3000)+(5-J34)*1.5)+MIN(15,MAX(0,-L34)*0.8+IF(M34&gt;5,5,M34*0.5)+IF(K34=1,-5,0))+MIN(10,IF(P34="Basic",4,IF(P34="Standard",2,0))+IF(Q34="Urban",3,IF(Q34="Rural",1,0))-MIN(3,O34*0.5)-MIN(2,N34*0.1)))))</f>
        <v/>
      </c>
      <c r="S34" s="35" t="str">
        <f aca="false">IF(R34="","",IF(R34&gt;=70,"CRITICAL",IF(R34&gt;=50,"HIGH",IF(R34&gt;=30,"MEDIUM","LOW"))))</f>
        <v/>
      </c>
      <c r="T34" s="35" t="str">
        <f aca="false">IF(R34="","",IF(R34&gt;=70,"&gt;65%",IF(R34&gt;=50,"40-65%",IF(R34&gt;=30,"20-40%","&lt;20%"))))</f>
        <v/>
      </c>
      <c r="U34" s="36" t="str">
        <f aca="false">IF(R34="","",IF(R34&gt;=70,"Immediate agent outreach",IF(R34&gt;=50,"Schedule check-in call",IF(R34&gt;=30,"Add to safety newsletter","Standard monitoring"))))</f>
        <v/>
      </c>
    </row>
    <row r="35" customFormat="false" ht="15" hidden="false" customHeight="false" outlineLevel="0" collapsed="false">
      <c r="R35" s="34" t="str">
        <f aca="false">IF(A35="","",MAX(0,MIN(100,MIN(40,D35*10+E35*12+F35*4+G35*20)+MIN(25,MAX(0,(700-C35)/10)+IF(B35&lt;25,8,IF(B35&gt;70,5,0)))+MIN(15,H35*0.6+MAX(0,(I35-15000)/3000)+(5-J35)*1.5)+MIN(15,MAX(0,-L35)*0.8+IF(M35&gt;5,5,M35*0.5)+IF(K35=1,-5,0))+MIN(10,IF(P35="Basic",4,IF(P35="Standard",2,0))+IF(Q35="Urban",3,IF(Q35="Rural",1,0))-MIN(3,O35*0.5)-MIN(2,N35*0.1)))))</f>
        <v/>
      </c>
      <c r="S35" s="35" t="str">
        <f aca="false">IF(R35="","",IF(R35&gt;=70,"CRITICAL",IF(R35&gt;=50,"HIGH",IF(R35&gt;=30,"MEDIUM","LOW"))))</f>
        <v/>
      </c>
      <c r="T35" s="35" t="str">
        <f aca="false">IF(R35="","",IF(R35&gt;=70,"&gt;65%",IF(R35&gt;=50,"40-65%",IF(R35&gt;=30,"20-40%","&lt;20%"))))</f>
        <v/>
      </c>
      <c r="U35" s="36" t="str">
        <f aca="false">IF(R35="","",IF(R35&gt;=70,"Immediate agent outreach",IF(R35&gt;=50,"Schedule check-in call",IF(R35&gt;=30,"Add to safety newsletter","Standard monitoring"))))</f>
        <v/>
      </c>
    </row>
    <row r="36" customFormat="false" ht="15" hidden="false" customHeight="false" outlineLevel="0" collapsed="false">
      <c r="R36" s="34" t="str">
        <f aca="false">IF(A36="","",MAX(0,MIN(100,MIN(40,D36*10+E36*12+F36*4+G36*20)+MIN(25,MAX(0,(700-C36)/10)+IF(B36&lt;25,8,IF(B36&gt;70,5,0)))+MIN(15,H36*0.6+MAX(0,(I36-15000)/3000)+(5-J36)*1.5)+MIN(15,MAX(0,-L36)*0.8+IF(M36&gt;5,5,M36*0.5)+IF(K36=1,-5,0))+MIN(10,IF(P36="Basic",4,IF(P36="Standard",2,0))+IF(Q36="Urban",3,IF(Q36="Rural",1,0))-MIN(3,O36*0.5)-MIN(2,N36*0.1)))))</f>
        <v/>
      </c>
      <c r="S36" s="35" t="str">
        <f aca="false">IF(R36="","",IF(R36&gt;=70,"CRITICAL",IF(R36&gt;=50,"HIGH",IF(R36&gt;=30,"MEDIUM","LOW"))))</f>
        <v/>
      </c>
      <c r="T36" s="35" t="str">
        <f aca="false">IF(R36="","",IF(R36&gt;=70,"&gt;65%",IF(R36&gt;=50,"40-65%",IF(R36&gt;=30,"20-40%","&lt;20%"))))</f>
        <v/>
      </c>
      <c r="U36" s="36" t="str">
        <f aca="false">IF(R36="","",IF(R36&gt;=70,"Immediate agent outreach",IF(R36&gt;=50,"Schedule check-in call",IF(R36&gt;=30,"Add to safety newsletter","Standard monitoring"))))</f>
        <v/>
      </c>
    </row>
    <row r="37" customFormat="false" ht="15" hidden="false" customHeight="false" outlineLevel="0" collapsed="false">
      <c r="R37" s="34" t="str">
        <f aca="false">IF(A37="","",MAX(0,MIN(100,MIN(40,D37*10+E37*12+F37*4+G37*20)+MIN(25,MAX(0,(700-C37)/10)+IF(B37&lt;25,8,IF(B37&gt;70,5,0)))+MIN(15,H37*0.6+MAX(0,(I37-15000)/3000)+(5-J37)*1.5)+MIN(15,MAX(0,-L37)*0.8+IF(M37&gt;5,5,M37*0.5)+IF(K37=1,-5,0))+MIN(10,IF(P37="Basic",4,IF(P37="Standard",2,0))+IF(Q37="Urban",3,IF(Q37="Rural",1,0))-MIN(3,O37*0.5)-MIN(2,N37*0.1)))))</f>
        <v/>
      </c>
      <c r="S37" s="35" t="str">
        <f aca="false">IF(R37="","",IF(R37&gt;=70,"CRITICAL",IF(R37&gt;=50,"HIGH",IF(R37&gt;=30,"MEDIUM","LOW"))))</f>
        <v/>
      </c>
      <c r="T37" s="35" t="str">
        <f aca="false">IF(R37="","",IF(R37&gt;=70,"&gt;65%",IF(R37&gt;=50,"40-65%",IF(R37&gt;=30,"20-40%","&lt;20%"))))</f>
        <v/>
      </c>
      <c r="U37" s="36" t="str">
        <f aca="false">IF(R37="","",IF(R37&gt;=70,"Immediate agent outreach",IF(R37&gt;=50,"Schedule check-in call",IF(R37&gt;=30,"Add to safety newsletter","Standard monitoring"))))</f>
        <v/>
      </c>
    </row>
    <row r="38" customFormat="false" ht="15" hidden="false" customHeight="false" outlineLevel="0" collapsed="false">
      <c r="R38" s="34" t="str">
        <f aca="false">IF(A38="","",MAX(0,MIN(100,MIN(40,D38*10+E38*12+F38*4+G38*20)+MIN(25,MAX(0,(700-C38)/10)+IF(B38&lt;25,8,IF(B38&gt;70,5,0)))+MIN(15,H38*0.6+MAX(0,(I38-15000)/3000)+(5-J38)*1.5)+MIN(15,MAX(0,-L38)*0.8+IF(M38&gt;5,5,M38*0.5)+IF(K38=1,-5,0))+MIN(10,IF(P38="Basic",4,IF(P38="Standard",2,0))+IF(Q38="Urban",3,IF(Q38="Rural",1,0))-MIN(3,O38*0.5)-MIN(2,N38*0.1)))))</f>
        <v/>
      </c>
      <c r="S38" s="35" t="str">
        <f aca="false">IF(R38="","",IF(R38&gt;=70,"CRITICAL",IF(R38&gt;=50,"HIGH",IF(R38&gt;=30,"MEDIUM","LOW"))))</f>
        <v/>
      </c>
      <c r="T38" s="35" t="str">
        <f aca="false">IF(R38="","",IF(R38&gt;=70,"&gt;65%",IF(R38&gt;=50,"40-65%",IF(R38&gt;=30,"20-40%","&lt;20%"))))</f>
        <v/>
      </c>
      <c r="U38" s="36" t="str">
        <f aca="false">IF(R38="","",IF(R38&gt;=70,"Immediate agent outreach",IF(R38&gt;=50,"Schedule check-in call",IF(R38&gt;=30,"Add to safety newsletter","Standard monitoring"))))</f>
        <v/>
      </c>
    </row>
    <row r="39" customFormat="false" ht="15" hidden="false" customHeight="false" outlineLevel="0" collapsed="false">
      <c r="R39" s="34" t="str">
        <f aca="false">IF(A39="","",MAX(0,MIN(100,MIN(40,D39*10+E39*12+F39*4+G39*20)+MIN(25,MAX(0,(700-C39)/10)+IF(B39&lt;25,8,IF(B39&gt;70,5,0)))+MIN(15,H39*0.6+MAX(0,(I39-15000)/3000)+(5-J39)*1.5)+MIN(15,MAX(0,-L39)*0.8+IF(M39&gt;5,5,M39*0.5)+IF(K39=1,-5,0))+MIN(10,IF(P39="Basic",4,IF(P39="Standard",2,0))+IF(Q39="Urban",3,IF(Q39="Rural",1,0))-MIN(3,O39*0.5)-MIN(2,N39*0.1)))))</f>
        <v/>
      </c>
      <c r="S39" s="35" t="str">
        <f aca="false">IF(R39="","",IF(R39&gt;=70,"CRITICAL",IF(R39&gt;=50,"HIGH",IF(R39&gt;=30,"MEDIUM","LOW"))))</f>
        <v/>
      </c>
      <c r="T39" s="35" t="str">
        <f aca="false">IF(R39="","",IF(R39&gt;=70,"&gt;65%",IF(R39&gt;=50,"40-65%",IF(R39&gt;=30,"20-40%","&lt;20%"))))</f>
        <v/>
      </c>
      <c r="U39" s="36" t="str">
        <f aca="false">IF(R39="","",IF(R39&gt;=70,"Immediate agent outreach",IF(R39&gt;=50,"Schedule check-in call",IF(R39&gt;=30,"Add to safety newsletter","Standard monitoring"))))</f>
        <v/>
      </c>
    </row>
    <row r="40" customFormat="false" ht="15" hidden="false" customHeight="false" outlineLevel="0" collapsed="false">
      <c r="R40" s="34" t="str">
        <f aca="false">IF(A40="","",MAX(0,MIN(100,MIN(40,D40*10+E40*12+F40*4+G40*20)+MIN(25,MAX(0,(700-C40)/10)+IF(B40&lt;25,8,IF(B40&gt;70,5,0)))+MIN(15,H40*0.6+MAX(0,(I40-15000)/3000)+(5-J40)*1.5)+MIN(15,MAX(0,-L40)*0.8+IF(M40&gt;5,5,M40*0.5)+IF(K40=1,-5,0))+MIN(10,IF(P40="Basic",4,IF(P40="Standard",2,0))+IF(Q40="Urban",3,IF(Q40="Rural",1,0))-MIN(3,O40*0.5)-MIN(2,N40*0.1)))))</f>
        <v/>
      </c>
      <c r="S40" s="35" t="str">
        <f aca="false">IF(R40="","",IF(R40&gt;=70,"CRITICAL",IF(R40&gt;=50,"HIGH",IF(R40&gt;=30,"MEDIUM","LOW"))))</f>
        <v/>
      </c>
      <c r="T40" s="35" t="str">
        <f aca="false">IF(R40="","",IF(R40&gt;=70,"&gt;65%",IF(R40&gt;=50,"40-65%",IF(R40&gt;=30,"20-40%","&lt;20%"))))</f>
        <v/>
      </c>
      <c r="U40" s="36" t="str">
        <f aca="false">IF(R40="","",IF(R40&gt;=70,"Immediate agent outreach",IF(R40&gt;=50,"Schedule check-in call",IF(R40&gt;=30,"Add to safety newsletter","Standard monitoring"))))</f>
        <v/>
      </c>
    </row>
    <row r="41" customFormat="false" ht="15" hidden="false" customHeight="false" outlineLevel="0" collapsed="false">
      <c r="R41" s="34" t="str">
        <f aca="false">IF(A41="","",MAX(0,MIN(100,MIN(40,D41*10+E41*12+F41*4+G41*20)+MIN(25,MAX(0,(700-C41)/10)+IF(B41&lt;25,8,IF(B41&gt;70,5,0)))+MIN(15,H41*0.6+MAX(0,(I41-15000)/3000)+(5-J41)*1.5)+MIN(15,MAX(0,-L41)*0.8+IF(M41&gt;5,5,M41*0.5)+IF(K41=1,-5,0))+MIN(10,IF(P41="Basic",4,IF(P41="Standard",2,0))+IF(Q41="Urban",3,IF(Q41="Rural",1,0))-MIN(3,O41*0.5)-MIN(2,N41*0.1)))))</f>
        <v/>
      </c>
      <c r="S41" s="35" t="str">
        <f aca="false">IF(R41="","",IF(R41&gt;=70,"CRITICAL",IF(R41&gt;=50,"HIGH",IF(R41&gt;=30,"MEDIUM","LOW"))))</f>
        <v/>
      </c>
      <c r="T41" s="35" t="str">
        <f aca="false">IF(R41="","",IF(R41&gt;=70,"&gt;65%",IF(R41&gt;=50,"40-65%",IF(R41&gt;=30,"20-40%","&lt;20%"))))</f>
        <v/>
      </c>
      <c r="U41" s="36" t="str">
        <f aca="false">IF(R41="","",IF(R41&gt;=70,"Immediate agent outreach",IF(R41&gt;=50,"Schedule check-in call",IF(R41&gt;=30,"Add to safety newsletter","Standard monitoring"))))</f>
        <v/>
      </c>
    </row>
    <row r="42" customFormat="false" ht="15" hidden="false" customHeight="false" outlineLevel="0" collapsed="false">
      <c r="R42" s="34" t="str">
        <f aca="false">IF(A42="","",MAX(0,MIN(100,MIN(40,D42*10+E42*12+F42*4+G42*20)+MIN(25,MAX(0,(700-C42)/10)+IF(B42&lt;25,8,IF(B42&gt;70,5,0)))+MIN(15,H42*0.6+MAX(0,(I42-15000)/3000)+(5-J42)*1.5)+MIN(15,MAX(0,-L42)*0.8+IF(M42&gt;5,5,M42*0.5)+IF(K42=1,-5,0))+MIN(10,IF(P42="Basic",4,IF(P42="Standard",2,0))+IF(Q42="Urban",3,IF(Q42="Rural",1,0))-MIN(3,O42*0.5)-MIN(2,N42*0.1)))))</f>
        <v/>
      </c>
      <c r="S42" s="35" t="str">
        <f aca="false">IF(R42="","",IF(R42&gt;=70,"CRITICAL",IF(R42&gt;=50,"HIGH",IF(R42&gt;=30,"MEDIUM","LOW"))))</f>
        <v/>
      </c>
      <c r="T42" s="35" t="str">
        <f aca="false">IF(R42="","",IF(R42&gt;=70,"&gt;65%",IF(R42&gt;=50,"40-65%",IF(R42&gt;=30,"20-40%","&lt;20%"))))</f>
        <v/>
      </c>
      <c r="U42" s="36" t="str">
        <f aca="false">IF(R42="","",IF(R42&gt;=70,"Immediate agent outreach",IF(R42&gt;=50,"Schedule check-in call",IF(R42&gt;=30,"Add to safety newsletter","Standard monitoring"))))</f>
        <v/>
      </c>
    </row>
    <row r="43" customFormat="false" ht="15" hidden="false" customHeight="false" outlineLevel="0" collapsed="false">
      <c r="R43" s="34" t="str">
        <f aca="false">IF(A43="","",MAX(0,MIN(100,MIN(40,D43*10+E43*12+F43*4+G43*20)+MIN(25,MAX(0,(700-C43)/10)+IF(B43&lt;25,8,IF(B43&gt;70,5,0)))+MIN(15,H43*0.6+MAX(0,(I43-15000)/3000)+(5-J43)*1.5)+MIN(15,MAX(0,-L43)*0.8+IF(M43&gt;5,5,M43*0.5)+IF(K43=1,-5,0))+MIN(10,IF(P43="Basic",4,IF(P43="Standard",2,0))+IF(Q43="Urban",3,IF(Q43="Rural",1,0))-MIN(3,O43*0.5)-MIN(2,N43*0.1)))))</f>
        <v/>
      </c>
      <c r="S43" s="35" t="str">
        <f aca="false">IF(R43="","",IF(R43&gt;=70,"CRITICAL",IF(R43&gt;=50,"HIGH",IF(R43&gt;=30,"MEDIUM","LOW"))))</f>
        <v/>
      </c>
      <c r="T43" s="35" t="str">
        <f aca="false">IF(R43="","",IF(R43&gt;=70,"&gt;65%",IF(R43&gt;=50,"40-65%",IF(R43&gt;=30,"20-40%","&lt;20%"))))</f>
        <v/>
      </c>
      <c r="U43" s="36" t="str">
        <f aca="false">IF(R43="","",IF(R43&gt;=70,"Immediate agent outreach",IF(R43&gt;=50,"Schedule check-in call",IF(R43&gt;=30,"Add to safety newsletter","Standard monitoring"))))</f>
        <v/>
      </c>
    </row>
    <row r="44" customFormat="false" ht="15" hidden="false" customHeight="false" outlineLevel="0" collapsed="false">
      <c r="R44" s="34" t="str">
        <f aca="false">IF(A44="","",MAX(0,MIN(100,MIN(40,D44*10+E44*12+F44*4+G44*20)+MIN(25,MAX(0,(700-C44)/10)+IF(B44&lt;25,8,IF(B44&gt;70,5,0)))+MIN(15,H44*0.6+MAX(0,(I44-15000)/3000)+(5-J44)*1.5)+MIN(15,MAX(0,-L44)*0.8+IF(M44&gt;5,5,M44*0.5)+IF(K44=1,-5,0))+MIN(10,IF(P44="Basic",4,IF(P44="Standard",2,0))+IF(Q44="Urban",3,IF(Q44="Rural",1,0))-MIN(3,O44*0.5)-MIN(2,N44*0.1)))))</f>
        <v/>
      </c>
      <c r="S44" s="35" t="str">
        <f aca="false">IF(R44="","",IF(R44&gt;=70,"CRITICAL",IF(R44&gt;=50,"HIGH",IF(R44&gt;=30,"MEDIUM","LOW"))))</f>
        <v/>
      </c>
      <c r="T44" s="35" t="str">
        <f aca="false">IF(R44="","",IF(R44&gt;=70,"&gt;65%",IF(R44&gt;=50,"40-65%",IF(R44&gt;=30,"20-40%","&lt;20%"))))</f>
        <v/>
      </c>
      <c r="U44" s="36" t="str">
        <f aca="false">IF(R44="","",IF(R44&gt;=70,"Immediate agent outreach",IF(R44&gt;=50,"Schedule check-in call",IF(R44&gt;=30,"Add to safety newsletter","Standard monitoring"))))</f>
        <v/>
      </c>
    </row>
    <row r="45" customFormat="false" ht="15" hidden="false" customHeight="false" outlineLevel="0" collapsed="false">
      <c r="R45" s="34" t="str">
        <f aca="false">IF(A45="","",MAX(0,MIN(100,MIN(40,D45*10+E45*12+F45*4+G45*20)+MIN(25,MAX(0,(700-C45)/10)+IF(B45&lt;25,8,IF(B45&gt;70,5,0)))+MIN(15,H45*0.6+MAX(0,(I45-15000)/3000)+(5-J45)*1.5)+MIN(15,MAX(0,-L45)*0.8+IF(M45&gt;5,5,M45*0.5)+IF(K45=1,-5,0))+MIN(10,IF(P45="Basic",4,IF(P45="Standard",2,0))+IF(Q45="Urban",3,IF(Q45="Rural",1,0))-MIN(3,O45*0.5)-MIN(2,N45*0.1)))))</f>
        <v/>
      </c>
      <c r="S45" s="35" t="str">
        <f aca="false">IF(R45="","",IF(R45&gt;=70,"CRITICAL",IF(R45&gt;=50,"HIGH",IF(R45&gt;=30,"MEDIUM","LOW"))))</f>
        <v/>
      </c>
      <c r="T45" s="35" t="str">
        <f aca="false">IF(R45="","",IF(R45&gt;=70,"&gt;65%",IF(R45&gt;=50,"40-65%",IF(R45&gt;=30,"20-40%","&lt;20%"))))</f>
        <v/>
      </c>
      <c r="U45" s="36" t="str">
        <f aca="false">IF(R45="","",IF(R45&gt;=70,"Immediate agent outreach",IF(R45&gt;=50,"Schedule check-in call",IF(R45&gt;=30,"Add to safety newsletter","Standard monitoring"))))</f>
        <v/>
      </c>
    </row>
    <row r="46" customFormat="false" ht="15" hidden="false" customHeight="false" outlineLevel="0" collapsed="false">
      <c r="R46" s="34" t="str">
        <f aca="false">IF(A46="","",MAX(0,MIN(100,MIN(40,D46*10+E46*12+F46*4+G46*20)+MIN(25,MAX(0,(700-C46)/10)+IF(B46&lt;25,8,IF(B46&gt;70,5,0)))+MIN(15,H46*0.6+MAX(0,(I46-15000)/3000)+(5-J46)*1.5)+MIN(15,MAX(0,-L46)*0.8+IF(M46&gt;5,5,M46*0.5)+IF(K46=1,-5,0))+MIN(10,IF(P46="Basic",4,IF(P46="Standard",2,0))+IF(Q46="Urban",3,IF(Q46="Rural",1,0))-MIN(3,O46*0.5)-MIN(2,N46*0.1)))))</f>
        <v/>
      </c>
      <c r="S46" s="35" t="str">
        <f aca="false">IF(R46="","",IF(R46&gt;=70,"CRITICAL",IF(R46&gt;=50,"HIGH",IF(R46&gt;=30,"MEDIUM","LOW"))))</f>
        <v/>
      </c>
      <c r="T46" s="35" t="str">
        <f aca="false">IF(R46="","",IF(R46&gt;=70,"&gt;65%",IF(R46&gt;=50,"40-65%",IF(R46&gt;=30,"20-40%","&lt;20%"))))</f>
        <v/>
      </c>
      <c r="U46" s="36" t="str">
        <f aca="false">IF(R46="","",IF(R46&gt;=70,"Immediate agent outreach",IF(R46&gt;=50,"Schedule check-in call",IF(R46&gt;=30,"Add to safety newsletter","Standard monitoring"))))</f>
        <v/>
      </c>
    </row>
    <row r="47" customFormat="false" ht="15" hidden="false" customHeight="false" outlineLevel="0" collapsed="false">
      <c r="R47" s="34" t="str">
        <f aca="false">IF(A47="","",MAX(0,MIN(100,MIN(40,D47*10+E47*12+F47*4+G47*20)+MIN(25,MAX(0,(700-C47)/10)+IF(B47&lt;25,8,IF(B47&gt;70,5,0)))+MIN(15,H47*0.6+MAX(0,(I47-15000)/3000)+(5-J47)*1.5)+MIN(15,MAX(0,-L47)*0.8+IF(M47&gt;5,5,M47*0.5)+IF(K47=1,-5,0))+MIN(10,IF(P47="Basic",4,IF(P47="Standard",2,0))+IF(Q47="Urban",3,IF(Q47="Rural",1,0))-MIN(3,O47*0.5)-MIN(2,N47*0.1)))))</f>
        <v/>
      </c>
      <c r="S47" s="35" t="str">
        <f aca="false">IF(R47="","",IF(R47&gt;=70,"CRITICAL",IF(R47&gt;=50,"HIGH",IF(R47&gt;=30,"MEDIUM","LOW"))))</f>
        <v/>
      </c>
      <c r="T47" s="35" t="str">
        <f aca="false">IF(R47="","",IF(R47&gt;=70,"&gt;65%",IF(R47&gt;=50,"40-65%",IF(R47&gt;=30,"20-40%","&lt;20%"))))</f>
        <v/>
      </c>
      <c r="U47" s="36" t="str">
        <f aca="false">IF(R47="","",IF(R47&gt;=70,"Immediate agent outreach",IF(R47&gt;=50,"Schedule check-in call",IF(R47&gt;=30,"Add to safety newsletter","Standard monitoring"))))</f>
        <v/>
      </c>
    </row>
    <row r="48" customFormat="false" ht="15" hidden="false" customHeight="false" outlineLevel="0" collapsed="false">
      <c r="R48" s="34" t="str">
        <f aca="false">IF(A48="","",MAX(0,MIN(100,MIN(40,D48*10+E48*12+F48*4+G48*20)+MIN(25,MAX(0,(700-C48)/10)+IF(B48&lt;25,8,IF(B48&gt;70,5,0)))+MIN(15,H48*0.6+MAX(0,(I48-15000)/3000)+(5-J48)*1.5)+MIN(15,MAX(0,-L48)*0.8+IF(M48&gt;5,5,M48*0.5)+IF(K48=1,-5,0))+MIN(10,IF(P48="Basic",4,IF(P48="Standard",2,0))+IF(Q48="Urban",3,IF(Q48="Rural",1,0))-MIN(3,O48*0.5)-MIN(2,N48*0.1)))))</f>
        <v/>
      </c>
      <c r="S48" s="35" t="str">
        <f aca="false">IF(R48="","",IF(R48&gt;=70,"CRITICAL",IF(R48&gt;=50,"HIGH",IF(R48&gt;=30,"MEDIUM","LOW"))))</f>
        <v/>
      </c>
      <c r="T48" s="35" t="str">
        <f aca="false">IF(R48="","",IF(R48&gt;=70,"&gt;65%",IF(R48&gt;=50,"40-65%",IF(R48&gt;=30,"20-40%","&lt;20%"))))</f>
        <v/>
      </c>
      <c r="U48" s="36" t="str">
        <f aca="false">IF(R48="","",IF(R48&gt;=70,"Immediate agent outreach",IF(R48&gt;=50,"Schedule check-in call",IF(R48&gt;=30,"Add to safety newsletter","Standard monitoring"))))</f>
        <v/>
      </c>
    </row>
    <row r="49" customFormat="false" ht="15" hidden="false" customHeight="false" outlineLevel="0" collapsed="false">
      <c r="R49" s="34" t="str">
        <f aca="false">IF(A49="","",MAX(0,MIN(100,MIN(40,D49*10+E49*12+F49*4+G49*20)+MIN(25,MAX(0,(700-C49)/10)+IF(B49&lt;25,8,IF(B49&gt;70,5,0)))+MIN(15,H49*0.6+MAX(0,(I49-15000)/3000)+(5-J49)*1.5)+MIN(15,MAX(0,-L49)*0.8+IF(M49&gt;5,5,M49*0.5)+IF(K49=1,-5,0))+MIN(10,IF(P49="Basic",4,IF(P49="Standard",2,0))+IF(Q49="Urban",3,IF(Q49="Rural",1,0))-MIN(3,O49*0.5)-MIN(2,N49*0.1)))))</f>
        <v/>
      </c>
      <c r="S49" s="35" t="str">
        <f aca="false">IF(R49="","",IF(R49&gt;=70,"CRITICAL",IF(R49&gt;=50,"HIGH",IF(R49&gt;=30,"MEDIUM","LOW"))))</f>
        <v/>
      </c>
      <c r="T49" s="35" t="str">
        <f aca="false">IF(R49="","",IF(R49&gt;=70,"&gt;65%",IF(R49&gt;=50,"40-65%",IF(R49&gt;=30,"20-40%","&lt;20%"))))</f>
        <v/>
      </c>
      <c r="U49" s="36" t="str">
        <f aca="false">IF(R49="","",IF(R49&gt;=70,"Immediate agent outreach",IF(R49&gt;=50,"Schedule check-in call",IF(R49&gt;=30,"Add to safety newsletter","Standard monitoring"))))</f>
        <v/>
      </c>
    </row>
    <row r="50" customFormat="false" ht="15" hidden="false" customHeight="false" outlineLevel="0" collapsed="false">
      <c r="R50" s="34" t="str">
        <f aca="false">IF(A50="","",MAX(0,MIN(100,MIN(40,D50*10+E50*12+F50*4+G50*20)+MIN(25,MAX(0,(700-C50)/10)+IF(B50&lt;25,8,IF(B50&gt;70,5,0)))+MIN(15,H50*0.6+MAX(0,(I50-15000)/3000)+(5-J50)*1.5)+MIN(15,MAX(0,-L50)*0.8+IF(M50&gt;5,5,M50*0.5)+IF(K50=1,-5,0))+MIN(10,IF(P50="Basic",4,IF(P50="Standard",2,0))+IF(Q50="Urban",3,IF(Q50="Rural",1,0))-MIN(3,O50*0.5)-MIN(2,N50*0.1)))))</f>
        <v/>
      </c>
      <c r="S50" s="35" t="str">
        <f aca="false">IF(R50="","",IF(R50&gt;=70,"CRITICAL",IF(R50&gt;=50,"HIGH",IF(R50&gt;=30,"MEDIUM","LOW"))))</f>
        <v/>
      </c>
      <c r="T50" s="35" t="str">
        <f aca="false">IF(R50="","",IF(R50&gt;=70,"&gt;65%",IF(R50&gt;=50,"40-65%",IF(R50&gt;=30,"20-40%","&lt;20%"))))</f>
        <v/>
      </c>
      <c r="U50" s="36" t="str">
        <f aca="false">IF(R50="","",IF(R50&gt;=70,"Immediate agent outreach",IF(R50&gt;=50,"Schedule check-in call",IF(R50&gt;=30,"Add to safety newsletter","Standard monitoring"))))</f>
        <v/>
      </c>
    </row>
    <row r="51" customFormat="false" ht="15" hidden="false" customHeight="false" outlineLevel="0" collapsed="false">
      <c r="R51" s="34" t="str">
        <f aca="false">IF(A51="","",MAX(0,MIN(100,MIN(40,D51*10+E51*12+F51*4+G51*20)+MIN(25,MAX(0,(700-C51)/10)+IF(B51&lt;25,8,IF(B51&gt;70,5,0)))+MIN(15,H51*0.6+MAX(0,(I51-15000)/3000)+(5-J51)*1.5)+MIN(15,MAX(0,-L51)*0.8+IF(M51&gt;5,5,M51*0.5)+IF(K51=1,-5,0))+MIN(10,IF(P51="Basic",4,IF(P51="Standard",2,0))+IF(Q51="Urban",3,IF(Q51="Rural",1,0))-MIN(3,O51*0.5)-MIN(2,N51*0.1)))))</f>
        <v/>
      </c>
      <c r="S51" s="35" t="str">
        <f aca="false">IF(R51="","",IF(R51&gt;=70,"CRITICAL",IF(R51&gt;=50,"HIGH",IF(R51&gt;=30,"MEDIUM","LOW"))))</f>
        <v/>
      </c>
      <c r="T51" s="35" t="str">
        <f aca="false">IF(R51="","",IF(R51&gt;=70,"&gt;65%",IF(R51&gt;=50,"40-65%",IF(R51&gt;=30,"20-40%","&lt;20%"))))</f>
        <v/>
      </c>
      <c r="U51" s="36" t="str">
        <f aca="false">IF(R51="","",IF(R51&gt;=70,"Immediate agent outreach",IF(R51&gt;=50,"Schedule check-in call",IF(R51&gt;=30,"Add to safety newsletter","Standard monitoring"))))</f>
        <v/>
      </c>
    </row>
    <row r="52" customFormat="false" ht="15" hidden="false" customHeight="false" outlineLevel="0" collapsed="false">
      <c r="R52" s="34" t="str">
        <f aca="false">IF(A52="","",MAX(0,MIN(100,MIN(40,D52*10+E52*12+F52*4+G52*20)+MIN(25,MAX(0,(700-C52)/10)+IF(B52&lt;25,8,IF(B52&gt;70,5,0)))+MIN(15,H52*0.6+MAX(0,(I52-15000)/3000)+(5-J52)*1.5)+MIN(15,MAX(0,-L52)*0.8+IF(M52&gt;5,5,M52*0.5)+IF(K52=1,-5,0))+MIN(10,IF(P52="Basic",4,IF(P52="Standard",2,0))+IF(Q52="Urban",3,IF(Q52="Rural",1,0))-MIN(3,O52*0.5)-MIN(2,N52*0.1)))))</f>
        <v/>
      </c>
      <c r="S52" s="35" t="str">
        <f aca="false">IF(R52="","",IF(R52&gt;=70,"CRITICAL",IF(R52&gt;=50,"HIGH",IF(R52&gt;=30,"MEDIUM","LOW"))))</f>
        <v/>
      </c>
      <c r="T52" s="35" t="str">
        <f aca="false">IF(R52="","",IF(R52&gt;=70,"&gt;65%",IF(R52&gt;=50,"40-65%",IF(R52&gt;=30,"20-40%","&lt;20%"))))</f>
        <v/>
      </c>
      <c r="U52" s="36" t="str">
        <f aca="false">IF(R52="","",IF(R52&gt;=70,"Immediate agent outreach",IF(R52&gt;=50,"Schedule check-in call",IF(R52&gt;=30,"Add to safety newsletter","Standard monitoring"))))</f>
        <v/>
      </c>
    </row>
    <row r="53" customFormat="false" ht="15" hidden="false" customHeight="false" outlineLevel="0" collapsed="false">
      <c r="R53" s="34" t="str">
        <f aca="false">IF(A53="","",MAX(0,MIN(100,MIN(40,D53*10+E53*12+F53*4+G53*20)+MIN(25,MAX(0,(700-C53)/10)+IF(B53&lt;25,8,IF(B53&gt;70,5,0)))+MIN(15,H53*0.6+MAX(0,(I53-15000)/3000)+(5-J53)*1.5)+MIN(15,MAX(0,-L53)*0.8+IF(M53&gt;5,5,M53*0.5)+IF(K53=1,-5,0))+MIN(10,IF(P53="Basic",4,IF(P53="Standard",2,0))+IF(Q53="Urban",3,IF(Q53="Rural",1,0))-MIN(3,O53*0.5)-MIN(2,N53*0.1)))))</f>
        <v/>
      </c>
      <c r="S53" s="35" t="str">
        <f aca="false">IF(R53="","",IF(R53&gt;=70,"CRITICAL",IF(R53&gt;=50,"HIGH",IF(R53&gt;=30,"MEDIUM","LOW"))))</f>
        <v/>
      </c>
      <c r="T53" s="35" t="str">
        <f aca="false">IF(R53="","",IF(R53&gt;=70,"&gt;65%",IF(R53&gt;=50,"40-65%",IF(R53&gt;=30,"20-40%","&lt;20%"))))</f>
        <v/>
      </c>
      <c r="U53" s="36" t="str">
        <f aca="false">IF(R53="","",IF(R53&gt;=70,"Immediate agent outreach",IF(R53&gt;=50,"Schedule check-in call",IF(R53&gt;=30,"Add to safety newsletter","Standard monitoring"))))</f>
        <v/>
      </c>
    </row>
    <row r="54" customFormat="false" ht="15" hidden="false" customHeight="false" outlineLevel="0" collapsed="false">
      <c r="R54" s="34" t="str">
        <f aca="false">IF(A54="","",MAX(0,MIN(100,MIN(40,D54*10+E54*12+F54*4+G54*20)+MIN(25,MAX(0,(700-C54)/10)+IF(B54&lt;25,8,IF(B54&gt;70,5,0)))+MIN(15,H54*0.6+MAX(0,(I54-15000)/3000)+(5-J54)*1.5)+MIN(15,MAX(0,-L54)*0.8+IF(M54&gt;5,5,M54*0.5)+IF(K54=1,-5,0))+MIN(10,IF(P54="Basic",4,IF(P54="Standard",2,0))+IF(Q54="Urban",3,IF(Q54="Rural",1,0))-MIN(3,O54*0.5)-MIN(2,N54*0.1)))))</f>
        <v/>
      </c>
      <c r="S54" s="35" t="str">
        <f aca="false">IF(R54="","",IF(R54&gt;=70,"CRITICAL",IF(R54&gt;=50,"HIGH",IF(R54&gt;=30,"MEDIUM","LOW"))))</f>
        <v/>
      </c>
      <c r="T54" s="35" t="str">
        <f aca="false">IF(R54="","",IF(R54&gt;=70,"&gt;65%",IF(R54&gt;=50,"40-65%",IF(R54&gt;=30,"20-40%","&lt;20%"))))</f>
        <v/>
      </c>
      <c r="U54" s="36" t="str">
        <f aca="false">IF(R54="","",IF(R54&gt;=70,"Immediate agent outreach",IF(R54&gt;=50,"Schedule check-in call",IF(R54&gt;=30,"Add to safety newsletter","Standard monitoring"))))</f>
        <v/>
      </c>
    </row>
    <row r="55" customFormat="false" ht="15" hidden="false" customHeight="false" outlineLevel="0" collapsed="false">
      <c r="R55" s="34" t="str">
        <f aca="false">IF(A55="","",MAX(0,MIN(100,MIN(40,D55*10+E55*12+F55*4+G55*20)+MIN(25,MAX(0,(700-C55)/10)+IF(B55&lt;25,8,IF(B55&gt;70,5,0)))+MIN(15,H55*0.6+MAX(0,(I55-15000)/3000)+(5-J55)*1.5)+MIN(15,MAX(0,-L55)*0.8+IF(M55&gt;5,5,M55*0.5)+IF(K55=1,-5,0))+MIN(10,IF(P55="Basic",4,IF(P55="Standard",2,0))+IF(Q55="Urban",3,IF(Q55="Rural",1,0))-MIN(3,O55*0.5)-MIN(2,N55*0.1)))))</f>
        <v/>
      </c>
      <c r="S55" s="35" t="str">
        <f aca="false">IF(R55="","",IF(R55&gt;=70,"CRITICAL",IF(R55&gt;=50,"HIGH",IF(R55&gt;=30,"MEDIUM","LOW"))))</f>
        <v/>
      </c>
      <c r="T55" s="35" t="str">
        <f aca="false">IF(R55="","",IF(R55&gt;=70,"&gt;65%",IF(R55&gt;=50,"40-65%",IF(R55&gt;=30,"20-40%","&lt;20%"))))</f>
        <v/>
      </c>
      <c r="U55" s="36" t="str">
        <f aca="false">IF(R55="","",IF(R55&gt;=70,"Immediate agent outreach",IF(R55&gt;=50,"Schedule check-in call",IF(R55&gt;=30,"Add to safety newsletter","Standard monitoring"))))</f>
        <v/>
      </c>
    </row>
    <row r="56" customFormat="false" ht="15" hidden="false" customHeight="false" outlineLevel="0" collapsed="false">
      <c r="R56" s="34" t="str">
        <f aca="false">IF(A56="","",MAX(0,MIN(100,MIN(40,D56*10+E56*12+F56*4+G56*20)+MIN(25,MAX(0,(700-C56)/10)+IF(B56&lt;25,8,IF(B56&gt;70,5,0)))+MIN(15,H56*0.6+MAX(0,(I56-15000)/3000)+(5-J56)*1.5)+MIN(15,MAX(0,-L56)*0.8+IF(M56&gt;5,5,M56*0.5)+IF(K56=1,-5,0))+MIN(10,IF(P56="Basic",4,IF(P56="Standard",2,0))+IF(Q56="Urban",3,IF(Q56="Rural",1,0))-MIN(3,O56*0.5)-MIN(2,N56*0.1)))))</f>
        <v/>
      </c>
      <c r="S56" s="35" t="str">
        <f aca="false">IF(R56="","",IF(R56&gt;=70,"CRITICAL",IF(R56&gt;=50,"HIGH",IF(R56&gt;=30,"MEDIUM","LOW"))))</f>
        <v/>
      </c>
      <c r="T56" s="35" t="str">
        <f aca="false">IF(R56="","",IF(R56&gt;=70,"&gt;65%",IF(R56&gt;=50,"40-65%",IF(R56&gt;=30,"20-40%","&lt;20%"))))</f>
        <v/>
      </c>
      <c r="U56" s="36" t="str">
        <f aca="false">IF(R56="","",IF(R56&gt;=70,"Immediate agent outreach",IF(R56&gt;=50,"Schedule check-in call",IF(R56&gt;=30,"Add to safety newsletter","Standard monitoring"))))</f>
        <v/>
      </c>
    </row>
    <row r="57" customFormat="false" ht="15" hidden="false" customHeight="false" outlineLevel="0" collapsed="false">
      <c r="R57" s="34" t="str">
        <f aca="false">IF(A57="","",MAX(0,MIN(100,MIN(40,D57*10+E57*12+F57*4+G57*20)+MIN(25,MAX(0,(700-C57)/10)+IF(B57&lt;25,8,IF(B57&gt;70,5,0)))+MIN(15,H57*0.6+MAX(0,(I57-15000)/3000)+(5-J57)*1.5)+MIN(15,MAX(0,-L57)*0.8+IF(M57&gt;5,5,M57*0.5)+IF(K57=1,-5,0))+MIN(10,IF(P57="Basic",4,IF(P57="Standard",2,0))+IF(Q57="Urban",3,IF(Q57="Rural",1,0))-MIN(3,O57*0.5)-MIN(2,N57*0.1)))))</f>
        <v/>
      </c>
      <c r="S57" s="35" t="str">
        <f aca="false">IF(R57="","",IF(R57&gt;=70,"CRITICAL",IF(R57&gt;=50,"HIGH",IF(R57&gt;=30,"MEDIUM","LOW"))))</f>
        <v/>
      </c>
      <c r="T57" s="35" t="str">
        <f aca="false">IF(R57="","",IF(R57&gt;=70,"&gt;65%",IF(R57&gt;=50,"40-65%",IF(R57&gt;=30,"20-40%","&lt;20%"))))</f>
        <v/>
      </c>
      <c r="U57" s="36" t="str">
        <f aca="false">IF(R57="","",IF(R57&gt;=70,"Immediate agent outreach",IF(R57&gt;=50,"Schedule check-in call",IF(R57&gt;=30,"Add to safety newsletter","Standard monitoring"))))</f>
        <v/>
      </c>
    </row>
    <row r="58" customFormat="false" ht="15" hidden="false" customHeight="false" outlineLevel="0" collapsed="false">
      <c r="R58" s="34" t="str">
        <f aca="false">IF(A58="","",MAX(0,MIN(100,MIN(40,D58*10+E58*12+F58*4+G58*20)+MIN(25,MAX(0,(700-C58)/10)+IF(B58&lt;25,8,IF(B58&gt;70,5,0)))+MIN(15,H58*0.6+MAX(0,(I58-15000)/3000)+(5-J58)*1.5)+MIN(15,MAX(0,-L58)*0.8+IF(M58&gt;5,5,M58*0.5)+IF(K58=1,-5,0))+MIN(10,IF(P58="Basic",4,IF(P58="Standard",2,0))+IF(Q58="Urban",3,IF(Q58="Rural",1,0))-MIN(3,O58*0.5)-MIN(2,N58*0.1)))))</f>
        <v/>
      </c>
      <c r="S58" s="35" t="str">
        <f aca="false">IF(R58="","",IF(R58&gt;=70,"CRITICAL",IF(R58&gt;=50,"HIGH",IF(R58&gt;=30,"MEDIUM","LOW"))))</f>
        <v/>
      </c>
      <c r="T58" s="35" t="str">
        <f aca="false">IF(R58="","",IF(R58&gt;=70,"&gt;65%",IF(R58&gt;=50,"40-65%",IF(R58&gt;=30,"20-40%","&lt;20%"))))</f>
        <v/>
      </c>
      <c r="U58" s="36" t="str">
        <f aca="false">IF(R58="","",IF(R58&gt;=70,"Immediate agent outreach",IF(R58&gt;=50,"Schedule check-in call",IF(R58&gt;=30,"Add to safety newsletter","Standard monitoring"))))</f>
        <v/>
      </c>
    </row>
    <row r="59" customFormat="false" ht="15" hidden="false" customHeight="false" outlineLevel="0" collapsed="false">
      <c r="R59" s="34" t="str">
        <f aca="false">IF(A59="","",MAX(0,MIN(100,MIN(40,D59*10+E59*12+F59*4+G59*20)+MIN(25,MAX(0,(700-C59)/10)+IF(B59&lt;25,8,IF(B59&gt;70,5,0)))+MIN(15,H59*0.6+MAX(0,(I59-15000)/3000)+(5-J59)*1.5)+MIN(15,MAX(0,-L59)*0.8+IF(M59&gt;5,5,M59*0.5)+IF(K59=1,-5,0))+MIN(10,IF(P59="Basic",4,IF(P59="Standard",2,0))+IF(Q59="Urban",3,IF(Q59="Rural",1,0))-MIN(3,O59*0.5)-MIN(2,N59*0.1)))))</f>
        <v/>
      </c>
      <c r="S59" s="35" t="str">
        <f aca="false">IF(R59="","",IF(R59&gt;=70,"CRITICAL",IF(R59&gt;=50,"HIGH",IF(R59&gt;=30,"MEDIUM","LOW"))))</f>
        <v/>
      </c>
      <c r="T59" s="35" t="str">
        <f aca="false">IF(R59="","",IF(R59&gt;=70,"&gt;65%",IF(R59&gt;=50,"40-65%",IF(R59&gt;=30,"20-40%","&lt;20%"))))</f>
        <v/>
      </c>
      <c r="U59" s="36" t="str">
        <f aca="false">IF(R59="","",IF(R59&gt;=70,"Immediate agent outreach",IF(R59&gt;=50,"Schedule check-in call",IF(R59&gt;=30,"Add to safety newsletter","Standard monitoring"))))</f>
        <v/>
      </c>
    </row>
    <row r="60" customFormat="false" ht="15" hidden="false" customHeight="false" outlineLevel="0" collapsed="false">
      <c r="R60" s="34" t="str">
        <f aca="false">IF(A60="","",MAX(0,MIN(100,MIN(40,D60*10+E60*12+F60*4+G60*20)+MIN(25,MAX(0,(700-C60)/10)+IF(B60&lt;25,8,IF(B60&gt;70,5,0)))+MIN(15,H60*0.6+MAX(0,(I60-15000)/3000)+(5-J60)*1.5)+MIN(15,MAX(0,-L60)*0.8+IF(M60&gt;5,5,M60*0.5)+IF(K60=1,-5,0))+MIN(10,IF(P60="Basic",4,IF(P60="Standard",2,0))+IF(Q60="Urban",3,IF(Q60="Rural",1,0))-MIN(3,O60*0.5)-MIN(2,N60*0.1)))))</f>
        <v/>
      </c>
      <c r="S60" s="35" t="str">
        <f aca="false">IF(R60="","",IF(R60&gt;=70,"CRITICAL",IF(R60&gt;=50,"HIGH",IF(R60&gt;=30,"MEDIUM","LOW"))))</f>
        <v/>
      </c>
      <c r="T60" s="35" t="str">
        <f aca="false">IF(R60="","",IF(R60&gt;=70,"&gt;65%",IF(R60&gt;=50,"40-65%",IF(R60&gt;=30,"20-40%","&lt;20%"))))</f>
        <v/>
      </c>
      <c r="U60" s="36" t="str">
        <f aca="false">IF(R60="","",IF(R60&gt;=70,"Immediate agent outreach",IF(R60&gt;=50,"Schedule check-in call",IF(R60&gt;=30,"Add to safety newsletter","Standard monitoring"))))</f>
        <v/>
      </c>
    </row>
    <row r="61" customFormat="false" ht="15" hidden="false" customHeight="false" outlineLevel="0" collapsed="false">
      <c r="R61" s="34" t="str">
        <f aca="false">IF(A61="","",MAX(0,MIN(100,MIN(40,D61*10+E61*12+F61*4+G61*20)+MIN(25,MAX(0,(700-C61)/10)+IF(B61&lt;25,8,IF(B61&gt;70,5,0)))+MIN(15,H61*0.6+MAX(0,(I61-15000)/3000)+(5-J61)*1.5)+MIN(15,MAX(0,-L61)*0.8+IF(M61&gt;5,5,M61*0.5)+IF(K61=1,-5,0))+MIN(10,IF(P61="Basic",4,IF(P61="Standard",2,0))+IF(Q61="Urban",3,IF(Q61="Rural",1,0))-MIN(3,O61*0.5)-MIN(2,N61*0.1)))))</f>
        <v/>
      </c>
      <c r="S61" s="35" t="str">
        <f aca="false">IF(R61="","",IF(R61&gt;=70,"CRITICAL",IF(R61&gt;=50,"HIGH",IF(R61&gt;=30,"MEDIUM","LOW"))))</f>
        <v/>
      </c>
      <c r="T61" s="35" t="str">
        <f aca="false">IF(R61="","",IF(R61&gt;=70,"&gt;65%",IF(R61&gt;=50,"40-65%",IF(R61&gt;=30,"20-40%","&lt;20%"))))</f>
        <v/>
      </c>
      <c r="U61" s="36" t="str">
        <f aca="false">IF(R61="","",IF(R61&gt;=70,"Immediate agent outreach",IF(R61&gt;=50,"Schedule check-in call",IF(R61&gt;=30,"Add to safety newsletter","Standard monitoring"))))</f>
        <v/>
      </c>
    </row>
    <row r="62" customFormat="false" ht="15" hidden="false" customHeight="false" outlineLevel="0" collapsed="false">
      <c r="R62" s="34" t="str">
        <f aca="false">IF(A62="","",MAX(0,MIN(100,MIN(40,D62*10+E62*12+F62*4+G62*20)+MIN(25,MAX(0,(700-C62)/10)+IF(B62&lt;25,8,IF(B62&gt;70,5,0)))+MIN(15,H62*0.6+MAX(0,(I62-15000)/3000)+(5-J62)*1.5)+MIN(15,MAX(0,-L62)*0.8+IF(M62&gt;5,5,M62*0.5)+IF(K62=1,-5,0))+MIN(10,IF(P62="Basic",4,IF(P62="Standard",2,0))+IF(Q62="Urban",3,IF(Q62="Rural",1,0))-MIN(3,O62*0.5)-MIN(2,N62*0.1)))))</f>
        <v/>
      </c>
      <c r="S62" s="35" t="str">
        <f aca="false">IF(R62="","",IF(R62&gt;=70,"CRITICAL",IF(R62&gt;=50,"HIGH",IF(R62&gt;=30,"MEDIUM","LOW"))))</f>
        <v/>
      </c>
      <c r="T62" s="35" t="str">
        <f aca="false">IF(R62="","",IF(R62&gt;=70,"&gt;65%",IF(R62&gt;=50,"40-65%",IF(R62&gt;=30,"20-40%","&lt;20%"))))</f>
        <v/>
      </c>
      <c r="U62" s="36" t="str">
        <f aca="false">IF(R62="","",IF(R62&gt;=70,"Immediate agent outreach",IF(R62&gt;=50,"Schedule check-in call",IF(R62&gt;=30,"Add to safety newsletter","Standard monitoring"))))</f>
        <v/>
      </c>
    </row>
    <row r="63" customFormat="false" ht="15" hidden="false" customHeight="false" outlineLevel="0" collapsed="false">
      <c r="R63" s="34" t="str">
        <f aca="false">IF(A63="","",MAX(0,MIN(100,MIN(40,D63*10+E63*12+F63*4+G63*20)+MIN(25,MAX(0,(700-C63)/10)+IF(B63&lt;25,8,IF(B63&gt;70,5,0)))+MIN(15,H63*0.6+MAX(0,(I63-15000)/3000)+(5-J63)*1.5)+MIN(15,MAX(0,-L63)*0.8+IF(M63&gt;5,5,M63*0.5)+IF(K63=1,-5,0))+MIN(10,IF(P63="Basic",4,IF(P63="Standard",2,0))+IF(Q63="Urban",3,IF(Q63="Rural",1,0))-MIN(3,O63*0.5)-MIN(2,N63*0.1)))))</f>
        <v/>
      </c>
      <c r="S63" s="35" t="str">
        <f aca="false">IF(R63="","",IF(R63&gt;=70,"CRITICAL",IF(R63&gt;=50,"HIGH",IF(R63&gt;=30,"MEDIUM","LOW"))))</f>
        <v/>
      </c>
      <c r="T63" s="35" t="str">
        <f aca="false">IF(R63="","",IF(R63&gt;=70,"&gt;65%",IF(R63&gt;=50,"40-65%",IF(R63&gt;=30,"20-40%","&lt;20%"))))</f>
        <v/>
      </c>
      <c r="U63" s="36" t="str">
        <f aca="false">IF(R63="","",IF(R63&gt;=70,"Immediate agent outreach",IF(R63&gt;=50,"Schedule check-in call",IF(R63&gt;=30,"Add to safety newsletter","Standard monitoring"))))</f>
        <v/>
      </c>
    </row>
    <row r="64" customFormat="false" ht="15" hidden="false" customHeight="false" outlineLevel="0" collapsed="false">
      <c r="R64" s="34" t="str">
        <f aca="false">IF(A64="","",MAX(0,MIN(100,MIN(40,D64*10+E64*12+F64*4+G64*20)+MIN(25,MAX(0,(700-C64)/10)+IF(B64&lt;25,8,IF(B64&gt;70,5,0)))+MIN(15,H64*0.6+MAX(0,(I64-15000)/3000)+(5-J64)*1.5)+MIN(15,MAX(0,-L64)*0.8+IF(M64&gt;5,5,M64*0.5)+IF(K64=1,-5,0))+MIN(10,IF(P64="Basic",4,IF(P64="Standard",2,0))+IF(Q64="Urban",3,IF(Q64="Rural",1,0))-MIN(3,O64*0.5)-MIN(2,N64*0.1)))))</f>
        <v/>
      </c>
      <c r="S64" s="35" t="str">
        <f aca="false">IF(R64="","",IF(R64&gt;=70,"CRITICAL",IF(R64&gt;=50,"HIGH",IF(R64&gt;=30,"MEDIUM","LOW"))))</f>
        <v/>
      </c>
      <c r="T64" s="35" t="str">
        <f aca="false">IF(R64="","",IF(R64&gt;=70,"&gt;65%",IF(R64&gt;=50,"40-65%",IF(R64&gt;=30,"20-40%","&lt;20%"))))</f>
        <v/>
      </c>
      <c r="U64" s="36" t="str">
        <f aca="false">IF(R64="","",IF(R64&gt;=70,"Immediate agent outreach",IF(R64&gt;=50,"Schedule check-in call",IF(R64&gt;=30,"Add to safety newsletter","Standard monitoring"))))</f>
        <v/>
      </c>
    </row>
    <row r="65" customFormat="false" ht="15" hidden="false" customHeight="false" outlineLevel="0" collapsed="false">
      <c r="R65" s="34" t="str">
        <f aca="false">IF(A65="","",MAX(0,MIN(100,MIN(40,D65*10+E65*12+F65*4+G65*20)+MIN(25,MAX(0,(700-C65)/10)+IF(B65&lt;25,8,IF(B65&gt;70,5,0)))+MIN(15,H65*0.6+MAX(0,(I65-15000)/3000)+(5-J65)*1.5)+MIN(15,MAX(0,-L65)*0.8+IF(M65&gt;5,5,M65*0.5)+IF(K65=1,-5,0))+MIN(10,IF(P65="Basic",4,IF(P65="Standard",2,0))+IF(Q65="Urban",3,IF(Q65="Rural",1,0))-MIN(3,O65*0.5)-MIN(2,N65*0.1)))))</f>
        <v/>
      </c>
      <c r="S65" s="35" t="str">
        <f aca="false">IF(R65="","",IF(R65&gt;=70,"CRITICAL",IF(R65&gt;=50,"HIGH",IF(R65&gt;=30,"MEDIUM","LOW"))))</f>
        <v/>
      </c>
      <c r="T65" s="35" t="str">
        <f aca="false">IF(R65="","",IF(R65&gt;=70,"&gt;65%",IF(R65&gt;=50,"40-65%",IF(R65&gt;=30,"20-40%","&lt;20%"))))</f>
        <v/>
      </c>
      <c r="U65" s="36" t="str">
        <f aca="false">IF(R65="","",IF(R65&gt;=70,"Immediate agent outreach",IF(R65&gt;=50,"Schedule check-in call",IF(R65&gt;=30,"Add to safety newsletter","Standard monitoring"))))</f>
        <v/>
      </c>
    </row>
    <row r="66" customFormat="false" ht="15" hidden="false" customHeight="false" outlineLevel="0" collapsed="false">
      <c r="R66" s="34" t="str">
        <f aca="false">IF(A66="","",MAX(0,MIN(100,MIN(40,D66*10+E66*12+F66*4+G66*20)+MIN(25,MAX(0,(700-C66)/10)+IF(B66&lt;25,8,IF(B66&gt;70,5,0)))+MIN(15,H66*0.6+MAX(0,(I66-15000)/3000)+(5-J66)*1.5)+MIN(15,MAX(0,-L66)*0.8+IF(M66&gt;5,5,M66*0.5)+IF(K66=1,-5,0))+MIN(10,IF(P66="Basic",4,IF(P66="Standard",2,0))+IF(Q66="Urban",3,IF(Q66="Rural",1,0))-MIN(3,O66*0.5)-MIN(2,N66*0.1)))))</f>
        <v/>
      </c>
      <c r="S66" s="35" t="str">
        <f aca="false">IF(R66="","",IF(R66&gt;=70,"CRITICAL",IF(R66&gt;=50,"HIGH",IF(R66&gt;=30,"MEDIUM","LOW"))))</f>
        <v/>
      </c>
      <c r="T66" s="35" t="str">
        <f aca="false">IF(R66="","",IF(R66&gt;=70,"&gt;65%",IF(R66&gt;=50,"40-65%",IF(R66&gt;=30,"20-40%","&lt;20%"))))</f>
        <v/>
      </c>
      <c r="U66" s="36" t="str">
        <f aca="false">IF(R66="","",IF(R66&gt;=70,"Immediate agent outreach",IF(R66&gt;=50,"Schedule check-in call",IF(R66&gt;=30,"Add to safety newsletter","Standard monitoring"))))</f>
        <v/>
      </c>
    </row>
    <row r="67" customFormat="false" ht="15" hidden="false" customHeight="false" outlineLevel="0" collapsed="false">
      <c r="R67" s="34" t="str">
        <f aca="false">IF(A67="","",MAX(0,MIN(100,MIN(40,D67*10+E67*12+F67*4+G67*20)+MIN(25,MAX(0,(700-C67)/10)+IF(B67&lt;25,8,IF(B67&gt;70,5,0)))+MIN(15,H67*0.6+MAX(0,(I67-15000)/3000)+(5-J67)*1.5)+MIN(15,MAX(0,-L67)*0.8+IF(M67&gt;5,5,M67*0.5)+IF(K67=1,-5,0))+MIN(10,IF(P67="Basic",4,IF(P67="Standard",2,0))+IF(Q67="Urban",3,IF(Q67="Rural",1,0))-MIN(3,O67*0.5)-MIN(2,N67*0.1)))))</f>
        <v/>
      </c>
      <c r="S67" s="35" t="str">
        <f aca="false">IF(R67="","",IF(R67&gt;=70,"CRITICAL",IF(R67&gt;=50,"HIGH",IF(R67&gt;=30,"MEDIUM","LOW"))))</f>
        <v/>
      </c>
      <c r="T67" s="35" t="str">
        <f aca="false">IF(R67="","",IF(R67&gt;=70,"&gt;65%",IF(R67&gt;=50,"40-65%",IF(R67&gt;=30,"20-40%","&lt;20%"))))</f>
        <v/>
      </c>
      <c r="U67" s="36" t="str">
        <f aca="false">IF(R67="","",IF(R67&gt;=70,"Immediate agent outreach",IF(R67&gt;=50,"Schedule check-in call",IF(R67&gt;=30,"Add to safety newsletter","Standard monitoring"))))</f>
        <v/>
      </c>
    </row>
    <row r="68" customFormat="false" ht="15" hidden="false" customHeight="false" outlineLevel="0" collapsed="false">
      <c r="R68" s="34" t="str">
        <f aca="false">IF(A68="","",MAX(0,MIN(100,MIN(40,D68*10+E68*12+F68*4+G68*20)+MIN(25,MAX(0,(700-C68)/10)+IF(B68&lt;25,8,IF(B68&gt;70,5,0)))+MIN(15,H68*0.6+MAX(0,(I68-15000)/3000)+(5-J68)*1.5)+MIN(15,MAX(0,-L68)*0.8+IF(M68&gt;5,5,M68*0.5)+IF(K68=1,-5,0))+MIN(10,IF(P68="Basic",4,IF(P68="Standard",2,0))+IF(Q68="Urban",3,IF(Q68="Rural",1,0))-MIN(3,O68*0.5)-MIN(2,N68*0.1)))))</f>
        <v/>
      </c>
      <c r="S68" s="35" t="str">
        <f aca="false">IF(R68="","",IF(R68&gt;=70,"CRITICAL",IF(R68&gt;=50,"HIGH",IF(R68&gt;=30,"MEDIUM","LOW"))))</f>
        <v/>
      </c>
      <c r="T68" s="35" t="str">
        <f aca="false">IF(R68="","",IF(R68&gt;=70,"&gt;65%",IF(R68&gt;=50,"40-65%",IF(R68&gt;=30,"20-40%","&lt;20%"))))</f>
        <v/>
      </c>
      <c r="U68" s="36" t="str">
        <f aca="false">IF(R68="","",IF(R68&gt;=70,"Immediate agent outreach",IF(R68&gt;=50,"Schedule check-in call",IF(R68&gt;=30,"Add to safety newsletter","Standard monitoring"))))</f>
        <v/>
      </c>
    </row>
    <row r="69" customFormat="false" ht="15" hidden="false" customHeight="false" outlineLevel="0" collapsed="false">
      <c r="R69" s="34" t="str">
        <f aca="false">IF(A69="","",MAX(0,MIN(100,MIN(40,D69*10+E69*12+F69*4+G69*20)+MIN(25,MAX(0,(700-C69)/10)+IF(B69&lt;25,8,IF(B69&gt;70,5,0)))+MIN(15,H69*0.6+MAX(0,(I69-15000)/3000)+(5-J69)*1.5)+MIN(15,MAX(0,-L69)*0.8+IF(M69&gt;5,5,M69*0.5)+IF(K69=1,-5,0))+MIN(10,IF(P69="Basic",4,IF(P69="Standard",2,0))+IF(Q69="Urban",3,IF(Q69="Rural",1,0))-MIN(3,O69*0.5)-MIN(2,N69*0.1)))))</f>
        <v/>
      </c>
      <c r="S69" s="35" t="str">
        <f aca="false">IF(R69="","",IF(R69&gt;=70,"CRITICAL",IF(R69&gt;=50,"HIGH",IF(R69&gt;=30,"MEDIUM","LOW"))))</f>
        <v/>
      </c>
      <c r="T69" s="35" t="str">
        <f aca="false">IF(R69="","",IF(R69&gt;=70,"&gt;65%",IF(R69&gt;=50,"40-65%",IF(R69&gt;=30,"20-40%","&lt;20%"))))</f>
        <v/>
      </c>
      <c r="U69" s="36" t="str">
        <f aca="false">IF(R69="","",IF(R69&gt;=70,"Immediate agent outreach",IF(R69&gt;=50,"Schedule check-in call",IF(R69&gt;=30,"Add to safety newsletter","Standard monitoring"))))</f>
        <v/>
      </c>
    </row>
    <row r="70" customFormat="false" ht="15" hidden="false" customHeight="false" outlineLevel="0" collapsed="false">
      <c r="R70" s="34" t="str">
        <f aca="false">IF(A70="","",MAX(0,MIN(100,MIN(40,D70*10+E70*12+F70*4+G70*20)+MIN(25,MAX(0,(700-C70)/10)+IF(B70&lt;25,8,IF(B70&gt;70,5,0)))+MIN(15,H70*0.6+MAX(0,(I70-15000)/3000)+(5-J70)*1.5)+MIN(15,MAX(0,-L70)*0.8+IF(M70&gt;5,5,M70*0.5)+IF(K70=1,-5,0))+MIN(10,IF(P70="Basic",4,IF(P70="Standard",2,0))+IF(Q70="Urban",3,IF(Q70="Rural",1,0))-MIN(3,O70*0.5)-MIN(2,N70*0.1)))))</f>
        <v/>
      </c>
      <c r="S70" s="35" t="str">
        <f aca="false">IF(R70="","",IF(R70&gt;=70,"CRITICAL",IF(R70&gt;=50,"HIGH",IF(R70&gt;=30,"MEDIUM","LOW"))))</f>
        <v/>
      </c>
      <c r="T70" s="35" t="str">
        <f aca="false">IF(R70="","",IF(R70&gt;=70,"&gt;65%",IF(R70&gt;=50,"40-65%",IF(R70&gt;=30,"20-40%","&lt;20%"))))</f>
        <v/>
      </c>
      <c r="U70" s="36" t="str">
        <f aca="false">IF(R70="","",IF(R70&gt;=70,"Immediate agent outreach",IF(R70&gt;=50,"Schedule check-in call",IF(R70&gt;=30,"Add to safety newsletter","Standard monitoring"))))</f>
        <v/>
      </c>
    </row>
    <row r="71" customFormat="false" ht="15" hidden="false" customHeight="false" outlineLevel="0" collapsed="false">
      <c r="R71" s="34" t="str">
        <f aca="false">IF(A71="","",MAX(0,MIN(100,MIN(40,D71*10+E71*12+F71*4+G71*20)+MIN(25,MAX(0,(700-C71)/10)+IF(B71&lt;25,8,IF(B71&gt;70,5,0)))+MIN(15,H71*0.6+MAX(0,(I71-15000)/3000)+(5-J71)*1.5)+MIN(15,MAX(0,-L71)*0.8+IF(M71&gt;5,5,M71*0.5)+IF(K71=1,-5,0))+MIN(10,IF(P71="Basic",4,IF(P71="Standard",2,0))+IF(Q71="Urban",3,IF(Q71="Rural",1,0))-MIN(3,O71*0.5)-MIN(2,N71*0.1)))))</f>
        <v/>
      </c>
      <c r="S71" s="35" t="str">
        <f aca="false">IF(R71="","",IF(R71&gt;=70,"CRITICAL",IF(R71&gt;=50,"HIGH",IF(R71&gt;=30,"MEDIUM","LOW"))))</f>
        <v/>
      </c>
      <c r="T71" s="35" t="str">
        <f aca="false">IF(R71="","",IF(R71&gt;=70,"&gt;65%",IF(R71&gt;=50,"40-65%",IF(R71&gt;=30,"20-40%","&lt;20%"))))</f>
        <v/>
      </c>
      <c r="U71" s="36" t="str">
        <f aca="false">IF(R71="","",IF(R71&gt;=70,"Immediate agent outreach",IF(R71&gt;=50,"Schedule check-in call",IF(R71&gt;=30,"Add to safety newsletter","Standard monitoring"))))</f>
        <v/>
      </c>
    </row>
    <row r="72" customFormat="false" ht="15" hidden="false" customHeight="false" outlineLevel="0" collapsed="false">
      <c r="R72" s="34" t="str">
        <f aca="false">IF(A72="","",MAX(0,MIN(100,MIN(40,D72*10+E72*12+F72*4+G72*20)+MIN(25,MAX(0,(700-C72)/10)+IF(B72&lt;25,8,IF(B72&gt;70,5,0)))+MIN(15,H72*0.6+MAX(0,(I72-15000)/3000)+(5-J72)*1.5)+MIN(15,MAX(0,-L72)*0.8+IF(M72&gt;5,5,M72*0.5)+IF(K72=1,-5,0))+MIN(10,IF(P72="Basic",4,IF(P72="Standard",2,0))+IF(Q72="Urban",3,IF(Q72="Rural",1,0))-MIN(3,O72*0.5)-MIN(2,N72*0.1)))))</f>
        <v/>
      </c>
      <c r="S72" s="35" t="str">
        <f aca="false">IF(R72="","",IF(R72&gt;=70,"CRITICAL",IF(R72&gt;=50,"HIGH",IF(R72&gt;=30,"MEDIUM","LOW"))))</f>
        <v/>
      </c>
      <c r="T72" s="35" t="str">
        <f aca="false">IF(R72="","",IF(R72&gt;=70,"&gt;65%",IF(R72&gt;=50,"40-65%",IF(R72&gt;=30,"20-40%","&lt;20%"))))</f>
        <v/>
      </c>
      <c r="U72" s="36" t="str">
        <f aca="false">IF(R72="","",IF(R72&gt;=70,"Immediate agent outreach",IF(R72&gt;=50,"Schedule check-in call",IF(R72&gt;=30,"Add to safety newsletter","Standard monitoring"))))</f>
        <v/>
      </c>
    </row>
    <row r="73" customFormat="false" ht="15" hidden="false" customHeight="false" outlineLevel="0" collapsed="false">
      <c r="R73" s="34" t="str">
        <f aca="false">IF(A73="","",MAX(0,MIN(100,MIN(40,D73*10+E73*12+F73*4+G73*20)+MIN(25,MAX(0,(700-C73)/10)+IF(B73&lt;25,8,IF(B73&gt;70,5,0)))+MIN(15,H73*0.6+MAX(0,(I73-15000)/3000)+(5-J73)*1.5)+MIN(15,MAX(0,-L73)*0.8+IF(M73&gt;5,5,M73*0.5)+IF(K73=1,-5,0))+MIN(10,IF(P73="Basic",4,IF(P73="Standard",2,0))+IF(Q73="Urban",3,IF(Q73="Rural",1,0))-MIN(3,O73*0.5)-MIN(2,N73*0.1)))))</f>
        <v/>
      </c>
      <c r="S73" s="35" t="str">
        <f aca="false">IF(R73="","",IF(R73&gt;=70,"CRITICAL",IF(R73&gt;=50,"HIGH",IF(R73&gt;=30,"MEDIUM","LOW"))))</f>
        <v/>
      </c>
      <c r="T73" s="35" t="str">
        <f aca="false">IF(R73="","",IF(R73&gt;=70,"&gt;65%",IF(R73&gt;=50,"40-65%",IF(R73&gt;=30,"20-40%","&lt;20%"))))</f>
        <v/>
      </c>
      <c r="U73" s="36" t="str">
        <f aca="false">IF(R73="","",IF(R73&gt;=70,"Immediate agent outreach",IF(R73&gt;=50,"Schedule check-in call",IF(R73&gt;=30,"Add to safety newsletter","Standard monitoring"))))</f>
        <v/>
      </c>
    </row>
    <row r="74" customFormat="false" ht="15" hidden="false" customHeight="false" outlineLevel="0" collapsed="false">
      <c r="R74" s="34" t="str">
        <f aca="false">IF(A74="","",MAX(0,MIN(100,MIN(40,D74*10+E74*12+F74*4+G74*20)+MIN(25,MAX(0,(700-C74)/10)+IF(B74&lt;25,8,IF(B74&gt;70,5,0)))+MIN(15,H74*0.6+MAX(0,(I74-15000)/3000)+(5-J74)*1.5)+MIN(15,MAX(0,-L74)*0.8+IF(M74&gt;5,5,M74*0.5)+IF(K74=1,-5,0))+MIN(10,IF(P74="Basic",4,IF(P74="Standard",2,0))+IF(Q74="Urban",3,IF(Q74="Rural",1,0))-MIN(3,O74*0.5)-MIN(2,N74*0.1)))))</f>
        <v/>
      </c>
      <c r="S74" s="35" t="str">
        <f aca="false">IF(R74="","",IF(R74&gt;=70,"CRITICAL",IF(R74&gt;=50,"HIGH",IF(R74&gt;=30,"MEDIUM","LOW"))))</f>
        <v/>
      </c>
      <c r="T74" s="35" t="str">
        <f aca="false">IF(R74="","",IF(R74&gt;=70,"&gt;65%",IF(R74&gt;=50,"40-65%",IF(R74&gt;=30,"20-40%","&lt;20%"))))</f>
        <v/>
      </c>
      <c r="U74" s="36" t="str">
        <f aca="false">IF(R74="","",IF(R74&gt;=70,"Immediate agent outreach",IF(R74&gt;=50,"Schedule check-in call",IF(R74&gt;=30,"Add to safety newsletter","Standard monitoring"))))</f>
        <v/>
      </c>
    </row>
    <row r="75" customFormat="false" ht="15" hidden="false" customHeight="false" outlineLevel="0" collapsed="false">
      <c r="R75" s="34" t="str">
        <f aca="false">IF(A75="","",MAX(0,MIN(100,MIN(40,D75*10+E75*12+F75*4+G75*20)+MIN(25,MAX(0,(700-C75)/10)+IF(B75&lt;25,8,IF(B75&gt;70,5,0)))+MIN(15,H75*0.6+MAX(0,(I75-15000)/3000)+(5-J75)*1.5)+MIN(15,MAX(0,-L75)*0.8+IF(M75&gt;5,5,M75*0.5)+IF(K75=1,-5,0))+MIN(10,IF(P75="Basic",4,IF(P75="Standard",2,0))+IF(Q75="Urban",3,IF(Q75="Rural",1,0))-MIN(3,O75*0.5)-MIN(2,N75*0.1)))))</f>
        <v/>
      </c>
      <c r="S75" s="35" t="str">
        <f aca="false">IF(R75="","",IF(R75&gt;=70,"CRITICAL",IF(R75&gt;=50,"HIGH",IF(R75&gt;=30,"MEDIUM","LOW"))))</f>
        <v/>
      </c>
      <c r="T75" s="35" t="str">
        <f aca="false">IF(R75="","",IF(R75&gt;=70,"&gt;65%",IF(R75&gt;=50,"40-65%",IF(R75&gt;=30,"20-40%","&lt;20%"))))</f>
        <v/>
      </c>
      <c r="U75" s="36" t="str">
        <f aca="false">IF(R75="","",IF(R75&gt;=70,"Immediate agent outreach",IF(R75&gt;=50,"Schedule check-in call",IF(R75&gt;=30,"Add to safety newsletter","Standard monitoring"))))</f>
        <v/>
      </c>
    </row>
    <row r="76" customFormat="false" ht="15" hidden="false" customHeight="false" outlineLevel="0" collapsed="false">
      <c r="R76" s="34" t="str">
        <f aca="false">IF(A76="","",MAX(0,MIN(100,MIN(40,D76*10+E76*12+F76*4+G76*20)+MIN(25,MAX(0,(700-C76)/10)+IF(B76&lt;25,8,IF(B76&gt;70,5,0)))+MIN(15,H76*0.6+MAX(0,(I76-15000)/3000)+(5-J76)*1.5)+MIN(15,MAX(0,-L76)*0.8+IF(M76&gt;5,5,M76*0.5)+IF(K76=1,-5,0))+MIN(10,IF(P76="Basic",4,IF(P76="Standard",2,0))+IF(Q76="Urban",3,IF(Q76="Rural",1,0))-MIN(3,O76*0.5)-MIN(2,N76*0.1)))))</f>
        <v/>
      </c>
      <c r="S76" s="35" t="str">
        <f aca="false">IF(R76="","",IF(R76&gt;=70,"CRITICAL",IF(R76&gt;=50,"HIGH",IF(R76&gt;=30,"MEDIUM","LOW"))))</f>
        <v/>
      </c>
      <c r="T76" s="35" t="str">
        <f aca="false">IF(R76="","",IF(R76&gt;=70,"&gt;65%",IF(R76&gt;=50,"40-65%",IF(R76&gt;=30,"20-40%","&lt;20%"))))</f>
        <v/>
      </c>
      <c r="U76" s="36" t="str">
        <f aca="false">IF(R76="","",IF(R76&gt;=70,"Immediate agent outreach",IF(R76&gt;=50,"Schedule check-in call",IF(R76&gt;=30,"Add to safety newsletter","Standard monitoring"))))</f>
        <v/>
      </c>
    </row>
    <row r="77" customFormat="false" ht="15" hidden="false" customHeight="false" outlineLevel="0" collapsed="false">
      <c r="R77" s="34" t="str">
        <f aca="false">IF(A77="","",MAX(0,MIN(100,MIN(40,D77*10+E77*12+F77*4+G77*20)+MIN(25,MAX(0,(700-C77)/10)+IF(B77&lt;25,8,IF(B77&gt;70,5,0)))+MIN(15,H77*0.6+MAX(0,(I77-15000)/3000)+(5-J77)*1.5)+MIN(15,MAX(0,-L77)*0.8+IF(M77&gt;5,5,M77*0.5)+IF(K77=1,-5,0))+MIN(10,IF(P77="Basic",4,IF(P77="Standard",2,0))+IF(Q77="Urban",3,IF(Q77="Rural",1,0))-MIN(3,O77*0.5)-MIN(2,N77*0.1)))))</f>
        <v/>
      </c>
      <c r="S77" s="35" t="str">
        <f aca="false">IF(R77="","",IF(R77&gt;=70,"CRITICAL",IF(R77&gt;=50,"HIGH",IF(R77&gt;=30,"MEDIUM","LOW"))))</f>
        <v/>
      </c>
      <c r="T77" s="35" t="str">
        <f aca="false">IF(R77="","",IF(R77&gt;=70,"&gt;65%",IF(R77&gt;=50,"40-65%",IF(R77&gt;=30,"20-40%","&lt;20%"))))</f>
        <v/>
      </c>
      <c r="U77" s="36" t="str">
        <f aca="false">IF(R77="","",IF(R77&gt;=70,"Immediate agent outreach",IF(R77&gt;=50,"Schedule check-in call",IF(R77&gt;=30,"Add to safety newsletter","Standard monitoring"))))</f>
        <v/>
      </c>
    </row>
    <row r="78" customFormat="false" ht="15" hidden="false" customHeight="false" outlineLevel="0" collapsed="false">
      <c r="R78" s="34" t="str">
        <f aca="false">IF(A78="","",MAX(0,MIN(100,MIN(40,D78*10+E78*12+F78*4+G78*20)+MIN(25,MAX(0,(700-C78)/10)+IF(B78&lt;25,8,IF(B78&gt;70,5,0)))+MIN(15,H78*0.6+MAX(0,(I78-15000)/3000)+(5-J78)*1.5)+MIN(15,MAX(0,-L78)*0.8+IF(M78&gt;5,5,M78*0.5)+IF(K78=1,-5,0))+MIN(10,IF(P78="Basic",4,IF(P78="Standard",2,0))+IF(Q78="Urban",3,IF(Q78="Rural",1,0))-MIN(3,O78*0.5)-MIN(2,N78*0.1)))))</f>
        <v/>
      </c>
      <c r="S78" s="35" t="str">
        <f aca="false">IF(R78="","",IF(R78&gt;=70,"CRITICAL",IF(R78&gt;=50,"HIGH",IF(R78&gt;=30,"MEDIUM","LOW"))))</f>
        <v/>
      </c>
      <c r="T78" s="35" t="str">
        <f aca="false">IF(R78="","",IF(R78&gt;=70,"&gt;65%",IF(R78&gt;=50,"40-65%",IF(R78&gt;=30,"20-40%","&lt;20%"))))</f>
        <v/>
      </c>
      <c r="U78" s="36" t="str">
        <f aca="false">IF(R78="","",IF(R78&gt;=70,"Immediate agent outreach",IF(R78&gt;=50,"Schedule check-in call",IF(R78&gt;=30,"Add to safety newsletter","Standard monitoring"))))</f>
        <v/>
      </c>
    </row>
    <row r="79" customFormat="false" ht="15" hidden="false" customHeight="false" outlineLevel="0" collapsed="false">
      <c r="R79" s="34" t="str">
        <f aca="false">IF(A79="","",MAX(0,MIN(100,MIN(40,D79*10+E79*12+F79*4+G79*20)+MIN(25,MAX(0,(700-C79)/10)+IF(B79&lt;25,8,IF(B79&gt;70,5,0)))+MIN(15,H79*0.6+MAX(0,(I79-15000)/3000)+(5-J79)*1.5)+MIN(15,MAX(0,-L79)*0.8+IF(M79&gt;5,5,M79*0.5)+IF(K79=1,-5,0))+MIN(10,IF(P79="Basic",4,IF(P79="Standard",2,0))+IF(Q79="Urban",3,IF(Q79="Rural",1,0))-MIN(3,O79*0.5)-MIN(2,N79*0.1)))))</f>
        <v/>
      </c>
      <c r="S79" s="35" t="str">
        <f aca="false">IF(R79="","",IF(R79&gt;=70,"CRITICAL",IF(R79&gt;=50,"HIGH",IF(R79&gt;=30,"MEDIUM","LOW"))))</f>
        <v/>
      </c>
      <c r="T79" s="35" t="str">
        <f aca="false">IF(R79="","",IF(R79&gt;=70,"&gt;65%",IF(R79&gt;=50,"40-65%",IF(R79&gt;=30,"20-40%","&lt;20%"))))</f>
        <v/>
      </c>
      <c r="U79" s="36" t="str">
        <f aca="false">IF(R79="","",IF(R79&gt;=70,"Immediate agent outreach",IF(R79&gt;=50,"Schedule check-in call",IF(R79&gt;=30,"Add to safety newsletter","Standard monitoring"))))</f>
        <v/>
      </c>
    </row>
    <row r="80" customFormat="false" ht="15" hidden="false" customHeight="false" outlineLevel="0" collapsed="false">
      <c r="R80" s="34" t="str">
        <f aca="false">IF(A80="","",MAX(0,MIN(100,MIN(40,D80*10+E80*12+F80*4+G80*20)+MIN(25,MAX(0,(700-C80)/10)+IF(B80&lt;25,8,IF(B80&gt;70,5,0)))+MIN(15,H80*0.6+MAX(0,(I80-15000)/3000)+(5-J80)*1.5)+MIN(15,MAX(0,-L80)*0.8+IF(M80&gt;5,5,M80*0.5)+IF(K80=1,-5,0))+MIN(10,IF(P80="Basic",4,IF(P80="Standard",2,0))+IF(Q80="Urban",3,IF(Q80="Rural",1,0))-MIN(3,O80*0.5)-MIN(2,N80*0.1)))))</f>
        <v/>
      </c>
      <c r="S80" s="35" t="str">
        <f aca="false">IF(R80="","",IF(R80&gt;=70,"CRITICAL",IF(R80&gt;=50,"HIGH",IF(R80&gt;=30,"MEDIUM","LOW"))))</f>
        <v/>
      </c>
      <c r="T80" s="35" t="str">
        <f aca="false">IF(R80="","",IF(R80&gt;=70,"&gt;65%",IF(R80&gt;=50,"40-65%",IF(R80&gt;=30,"20-40%","&lt;20%"))))</f>
        <v/>
      </c>
      <c r="U80" s="36" t="str">
        <f aca="false">IF(R80="","",IF(R80&gt;=70,"Immediate agent outreach",IF(R80&gt;=50,"Schedule check-in call",IF(R80&gt;=30,"Add to safety newsletter","Standard monitoring"))))</f>
        <v/>
      </c>
    </row>
    <row r="81" customFormat="false" ht="15" hidden="false" customHeight="false" outlineLevel="0" collapsed="false">
      <c r="R81" s="34" t="str">
        <f aca="false">IF(A81="","",MAX(0,MIN(100,MIN(40,D81*10+E81*12+F81*4+G81*20)+MIN(25,MAX(0,(700-C81)/10)+IF(B81&lt;25,8,IF(B81&gt;70,5,0)))+MIN(15,H81*0.6+MAX(0,(I81-15000)/3000)+(5-J81)*1.5)+MIN(15,MAX(0,-L81)*0.8+IF(M81&gt;5,5,M81*0.5)+IF(K81=1,-5,0))+MIN(10,IF(P81="Basic",4,IF(P81="Standard",2,0))+IF(Q81="Urban",3,IF(Q81="Rural",1,0))-MIN(3,O81*0.5)-MIN(2,N81*0.1)))))</f>
        <v/>
      </c>
      <c r="S81" s="35" t="str">
        <f aca="false">IF(R81="","",IF(R81&gt;=70,"CRITICAL",IF(R81&gt;=50,"HIGH",IF(R81&gt;=30,"MEDIUM","LOW"))))</f>
        <v/>
      </c>
      <c r="T81" s="35" t="str">
        <f aca="false">IF(R81="","",IF(R81&gt;=70,"&gt;65%",IF(R81&gt;=50,"40-65%",IF(R81&gt;=30,"20-40%","&lt;20%"))))</f>
        <v/>
      </c>
      <c r="U81" s="36" t="str">
        <f aca="false">IF(R81="","",IF(R81&gt;=70,"Immediate agent outreach",IF(R81&gt;=50,"Schedule check-in call",IF(R81&gt;=30,"Add to safety newsletter","Standard monitoring"))))</f>
        <v/>
      </c>
    </row>
    <row r="82" customFormat="false" ht="15" hidden="false" customHeight="false" outlineLevel="0" collapsed="false">
      <c r="R82" s="34" t="str">
        <f aca="false">IF(A82="","",MAX(0,MIN(100,MIN(40,D82*10+E82*12+F82*4+G82*20)+MIN(25,MAX(0,(700-C82)/10)+IF(B82&lt;25,8,IF(B82&gt;70,5,0)))+MIN(15,H82*0.6+MAX(0,(I82-15000)/3000)+(5-J82)*1.5)+MIN(15,MAX(0,-L82)*0.8+IF(M82&gt;5,5,M82*0.5)+IF(K82=1,-5,0))+MIN(10,IF(P82="Basic",4,IF(P82="Standard",2,0))+IF(Q82="Urban",3,IF(Q82="Rural",1,0))-MIN(3,O82*0.5)-MIN(2,N82*0.1)))))</f>
        <v/>
      </c>
      <c r="S82" s="35" t="str">
        <f aca="false">IF(R82="","",IF(R82&gt;=70,"CRITICAL",IF(R82&gt;=50,"HIGH",IF(R82&gt;=30,"MEDIUM","LOW"))))</f>
        <v/>
      </c>
      <c r="T82" s="35" t="str">
        <f aca="false">IF(R82="","",IF(R82&gt;=70,"&gt;65%",IF(R82&gt;=50,"40-65%",IF(R82&gt;=30,"20-40%","&lt;20%"))))</f>
        <v/>
      </c>
      <c r="U82" s="36" t="str">
        <f aca="false">IF(R82="","",IF(R82&gt;=70,"Immediate agent outreach",IF(R82&gt;=50,"Schedule check-in call",IF(R82&gt;=30,"Add to safety newsletter","Standard monitoring"))))</f>
        <v/>
      </c>
    </row>
    <row r="83" customFormat="false" ht="15" hidden="false" customHeight="false" outlineLevel="0" collapsed="false">
      <c r="R83" s="34" t="str">
        <f aca="false">IF(A83="","",MAX(0,MIN(100,MIN(40,D83*10+E83*12+F83*4+G83*20)+MIN(25,MAX(0,(700-C83)/10)+IF(B83&lt;25,8,IF(B83&gt;70,5,0)))+MIN(15,H83*0.6+MAX(0,(I83-15000)/3000)+(5-J83)*1.5)+MIN(15,MAX(0,-L83)*0.8+IF(M83&gt;5,5,M83*0.5)+IF(K83=1,-5,0))+MIN(10,IF(P83="Basic",4,IF(P83="Standard",2,0))+IF(Q83="Urban",3,IF(Q83="Rural",1,0))-MIN(3,O83*0.5)-MIN(2,N83*0.1)))))</f>
        <v/>
      </c>
      <c r="S83" s="35" t="str">
        <f aca="false">IF(R83="","",IF(R83&gt;=70,"CRITICAL",IF(R83&gt;=50,"HIGH",IF(R83&gt;=30,"MEDIUM","LOW"))))</f>
        <v/>
      </c>
      <c r="T83" s="35" t="str">
        <f aca="false">IF(R83="","",IF(R83&gt;=70,"&gt;65%",IF(R83&gt;=50,"40-65%",IF(R83&gt;=30,"20-40%","&lt;20%"))))</f>
        <v/>
      </c>
      <c r="U83" s="36" t="str">
        <f aca="false">IF(R83="","",IF(R83&gt;=70,"Immediate agent outreach",IF(R83&gt;=50,"Schedule check-in call",IF(R83&gt;=30,"Add to safety newsletter","Standard monitoring"))))</f>
        <v/>
      </c>
    </row>
    <row r="84" customFormat="false" ht="15" hidden="false" customHeight="false" outlineLevel="0" collapsed="false">
      <c r="R84" s="34" t="str">
        <f aca="false">IF(A84="","",MAX(0,MIN(100,MIN(40,D84*10+E84*12+F84*4+G84*20)+MIN(25,MAX(0,(700-C84)/10)+IF(B84&lt;25,8,IF(B84&gt;70,5,0)))+MIN(15,H84*0.6+MAX(0,(I84-15000)/3000)+(5-J84)*1.5)+MIN(15,MAX(0,-L84)*0.8+IF(M84&gt;5,5,M84*0.5)+IF(K84=1,-5,0))+MIN(10,IF(P84="Basic",4,IF(P84="Standard",2,0))+IF(Q84="Urban",3,IF(Q84="Rural",1,0))-MIN(3,O84*0.5)-MIN(2,N84*0.1)))))</f>
        <v/>
      </c>
      <c r="S84" s="35" t="str">
        <f aca="false">IF(R84="","",IF(R84&gt;=70,"CRITICAL",IF(R84&gt;=50,"HIGH",IF(R84&gt;=30,"MEDIUM","LOW"))))</f>
        <v/>
      </c>
      <c r="T84" s="35" t="str">
        <f aca="false">IF(R84="","",IF(R84&gt;=70,"&gt;65%",IF(R84&gt;=50,"40-65%",IF(R84&gt;=30,"20-40%","&lt;20%"))))</f>
        <v/>
      </c>
      <c r="U84" s="36" t="str">
        <f aca="false">IF(R84="","",IF(R84&gt;=70,"Immediate agent outreach",IF(R84&gt;=50,"Schedule check-in call",IF(R84&gt;=30,"Add to safety newsletter","Standard monitoring"))))</f>
        <v/>
      </c>
    </row>
    <row r="85" customFormat="false" ht="15" hidden="false" customHeight="false" outlineLevel="0" collapsed="false">
      <c r="R85" s="34" t="str">
        <f aca="false">IF(A85="","",MAX(0,MIN(100,MIN(40,D85*10+E85*12+F85*4+G85*20)+MIN(25,MAX(0,(700-C85)/10)+IF(B85&lt;25,8,IF(B85&gt;70,5,0)))+MIN(15,H85*0.6+MAX(0,(I85-15000)/3000)+(5-J85)*1.5)+MIN(15,MAX(0,-L85)*0.8+IF(M85&gt;5,5,M85*0.5)+IF(K85=1,-5,0))+MIN(10,IF(P85="Basic",4,IF(P85="Standard",2,0))+IF(Q85="Urban",3,IF(Q85="Rural",1,0))-MIN(3,O85*0.5)-MIN(2,N85*0.1)))))</f>
        <v/>
      </c>
      <c r="S85" s="35" t="str">
        <f aca="false">IF(R85="","",IF(R85&gt;=70,"CRITICAL",IF(R85&gt;=50,"HIGH",IF(R85&gt;=30,"MEDIUM","LOW"))))</f>
        <v/>
      </c>
      <c r="T85" s="35" t="str">
        <f aca="false">IF(R85="","",IF(R85&gt;=70,"&gt;65%",IF(R85&gt;=50,"40-65%",IF(R85&gt;=30,"20-40%","&lt;20%"))))</f>
        <v/>
      </c>
      <c r="U85" s="36" t="str">
        <f aca="false">IF(R85="","",IF(R85&gt;=70,"Immediate agent outreach",IF(R85&gt;=50,"Schedule check-in call",IF(R85&gt;=30,"Add to safety newsletter","Standard monitoring"))))</f>
        <v/>
      </c>
    </row>
    <row r="86" customFormat="false" ht="15" hidden="false" customHeight="false" outlineLevel="0" collapsed="false">
      <c r="R86" s="34" t="str">
        <f aca="false">IF(A86="","",MAX(0,MIN(100,MIN(40,D86*10+E86*12+F86*4+G86*20)+MIN(25,MAX(0,(700-C86)/10)+IF(B86&lt;25,8,IF(B86&gt;70,5,0)))+MIN(15,H86*0.6+MAX(0,(I86-15000)/3000)+(5-J86)*1.5)+MIN(15,MAX(0,-L86)*0.8+IF(M86&gt;5,5,M86*0.5)+IF(K86=1,-5,0))+MIN(10,IF(P86="Basic",4,IF(P86="Standard",2,0))+IF(Q86="Urban",3,IF(Q86="Rural",1,0))-MIN(3,O86*0.5)-MIN(2,N86*0.1)))))</f>
        <v/>
      </c>
      <c r="S86" s="35" t="str">
        <f aca="false">IF(R86="","",IF(R86&gt;=70,"CRITICAL",IF(R86&gt;=50,"HIGH",IF(R86&gt;=30,"MEDIUM","LOW"))))</f>
        <v/>
      </c>
      <c r="T86" s="35" t="str">
        <f aca="false">IF(R86="","",IF(R86&gt;=70,"&gt;65%",IF(R86&gt;=50,"40-65%",IF(R86&gt;=30,"20-40%","&lt;20%"))))</f>
        <v/>
      </c>
      <c r="U86" s="36" t="str">
        <f aca="false">IF(R86="","",IF(R86&gt;=70,"Immediate agent outreach",IF(R86&gt;=50,"Schedule check-in call",IF(R86&gt;=30,"Add to safety newsletter","Standard monitoring"))))</f>
        <v/>
      </c>
    </row>
    <row r="87" customFormat="false" ht="15" hidden="false" customHeight="false" outlineLevel="0" collapsed="false">
      <c r="R87" s="34" t="str">
        <f aca="false">IF(A87="","",MAX(0,MIN(100,MIN(40,D87*10+E87*12+F87*4+G87*20)+MIN(25,MAX(0,(700-C87)/10)+IF(B87&lt;25,8,IF(B87&gt;70,5,0)))+MIN(15,H87*0.6+MAX(0,(I87-15000)/3000)+(5-J87)*1.5)+MIN(15,MAX(0,-L87)*0.8+IF(M87&gt;5,5,M87*0.5)+IF(K87=1,-5,0))+MIN(10,IF(P87="Basic",4,IF(P87="Standard",2,0))+IF(Q87="Urban",3,IF(Q87="Rural",1,0))-MIN(3,O87*0.5)-MIN(2,N87*0.1)))))</f>
        <v/>
      </c>
      <c r="S87" s="35" t="str">
        <f aca="false">IF(R87="","",IF(R87&gt;=70,"CRITICAL",IF(R87&gt;=50,"HIGH",IF(R87&gt;=30,"MEDIUM","LOW"))))</f>
        <v/>
      </c>
      <c r="T87" s="35" t="str">
        <f aca="false">IF(R87="","",IF(R87&gt;=70,"&gt;65%",IF(R87&gt;=50,"40-65%",IF(R87&gt;=30,"20-40%","&lt;20%"))))</f>
        <v/>
      </c>
      <c r="U87" s="36" t="str">
        <f aca="false">IF(R87="","",IF(R87&gt;=70,"Immediate agent outreach",IF(R87&gt;=50,"Schedule check-in call",IF(R87&gt;=30,"Add to safety newsletter","Standard monitoring"))))</f>
        <v/>
      </c>
    </row>
    <row r="88" customFormat="false" ht="15" hidden="false" customHeight="false" outlineLevel="0" collapsed="false">
      <c r="R88" s="34" t="str">
        <f aca="false">IF(A88="","",MAX(0,MIN(100,MIN(40,D88*10+E88*12+F88*4+G88*20)+MIN(25,MAX(0,(700-C88)/10)+IF(B88&lt;25,8,IF(B88&gt;70,5,0)))+MIN(15,H88*0.6+MAX(0,(I88-15000)/3000)+(5-J88)*1.5)+MIN(15,MAX(0,-L88)*0.8+IF(M88&gt;5,5,M88*0.5)+IF(K88=1,-5,0))+MIN(10,IF(P88="Basic",4,IF(P88="Standard",2,0))+IF(Q88="Urban",3,IF(Q88="Rural",1,0))-MIN(3,O88*0.5)-MIN(2,N88*0.1)))))</f>
        <v/>
      </c>
      <c r="S88" s="35" t="str">
        <f aca="false">IF(R88="","",IF(R88&gt;=70,"CRITICAL",IF(R88&gt;=50,"HIGH",IF(R88&gt;=30,"MEDIUM","LOW"))))</f>
        <v/>
      </c>
      <c r="T88" s="35" t="str">
        <f aca="false">IF(R88="","",IF(R88&gt;=70,"&gt;65%",IF(R88&gt;=50,"40-65%",IF(R88&gt;=30,"20-40%","&lt;20%"))))</f>
        <v/>
      </c>
      <c r="U88" s="36" t="str">
        <f aca="false">IF(R88="","",IF(R88&gt;=70,"Immediate agent outreach",IF(R88&gt;=50,"Schedule check-in call",IF(R88&gt;=30,"Add to safety newsletter","Standard monitoring"))))</f>
        <v/>
      </c>
    </row>
    <row r="89" customFormat="false" ht="15" hidden="false" customHeight="false" outlineLevel="0" collapsed="false">
      <c r="R89" s="34" t="str">
        <f aca="false">IF(A89="","",MAX(0,MIN(100,MIN(40,D89*10+E89*12+F89*4+G89*20)+MIN(25,MAX(0,(700-C89)/10)+IF(B89&lt;25,8,IF(B89&gt;70,5,0)))+MIN(15,H89*0.6+MAX(0,(I89-15000)/3000)+(5-J89)*1.5)+MIN(15,MAX(0,-L89)*0.8+IF(M89&gt;5,5,M89*0.5)+IF(K89=1,-5,0))+MIN(10,IF(P89="Basic",4,IF(P89="Standard",2,0))+IF(Q89="Urban",3,IF(Q89="Rural",1,0))-MIN(3,O89*0.5)-MIN(2,N89*0.1)))))</f>
        <v/>
      </c>
      <c r="S89" s="35" t="str">
        <f aca="false">IF(R89="","",IF(R89&gt;=70,"CRITICAL",IF(R89&gt;=50,"HIGH",IF(R89&gt;=30,"MEDIUM","LOW"))))</f>
        <v/>
      </c>
      <c r="T89" s="35" t="str">
        <f aca="false">IF(R89="","",IF(R89&gt;=70,"&gt;65%",IF(R89&gt;=50,"40-65%",IF(R89&gt;=30,"20-40%","&lt;20%"))))</f>
        <v/>
      </c>
      <c r="U89" s="36" t="str">
        <f aca="false">IF(R89="","",IF(R89&gt;=70,"Immediate agent outreach",IF(R89&gt;=50,"Schedule check-in call",IF(R89&gt;=30,"Add to safety newsletter","Standard monitoring"))))</f>
        <v/>
      </c>
    </row>
    <row r="90" customFormat="false" ht="15" hidden="false" customHeight="false" outlineLevel="0" collapsed="false">
      <c r="R90" s="34" t="str">
        <f aca="false">IF(A90="","",MAX(0,MIN(100,MIN(40,D90*10+E90*12+F90*4+G90*20)+MIN(25,MAX(0,(700-C90)/10)+IF(B90&lt;25,8,IF(B90&gt;70,5,0)))+MIN(15,H90*0.6+MAX(0,(I90-15000)/3000)+(5-J90)*1.5)+MIN(15,MAX(0,-L90)*0.8+IF(M90&gt;5,5,M90*0.5)+IF(K90=1,-5,0))+MIN(10,IF(P90="Basic",4,IF(P90="Standard",2,0))+IF(Q90="Urban",3,IF(Q90="Rural",1,0))-MIN(3,O90*0.5)-MIN(2,N90*0.1)))))</f>
        <v/>
      </c>
      <c r="S90" s="35" t="str">
        <f aca="false">IF(R90="","",IF(R90&gt;=70,"CRITICAL",IF(R90&gt;=50,"HIGH",IF(R90&gt;=30,"MEDIUM","LOW"))))</f>
        <v/>
      </c>
      <c r="T90" s="35" t="str">
        <f aca="false">IF(R90="","",IF(R90&gt;=70,"&gt;65%",IF(R90&gt;=50,"40-65%",IF(R90&gt;=30,"20-40%","&lt;20%"))))</f>
        <v/>
      </c>
      <c r="U90" s="36" t="str">
        <f aca="false">IF(R90="","",IF(R90&gt;=70,"Immediate agent outreach",IF(R90&gt;=50,"Schedule check-in call",IF(R90&gt;=30,"Add to safety newsletter","Standard monitoring"))))</f>
        <v/>
      </c>
    </row>
    <row r="91" customFormat="false" ht="15" hidden="false" customHeight="false" outlineLevel="0" collapsed="false">
      <c r="R91" s="34" t="str">
        <f aca="false">IF(A91="","",MAX(0,MIN(100,MIN(40,D91*10+E91*12+F91*4+G91*20)+MIN(25,MAX(0,(700-C91)/10)+IF(B91&lt;25,8,IF(B91&gt;70,5,0)))+MIN(15,H91*0.6+MAX(0,(I91-15000)/3000)+(5-J91)*1.5)+MIN(15,MAX(0,-L91)*0.8+IF(M91&gt;5,5,M91*0.5)+IF(K91=1,-5,0))+MIN(10,IF(P91="Basic",4,IF(P91="Standard",2,0))+IF(Q91="Urban",3,IF(Q91="Rural",1,0))-MIN(3,O91*0.5)-MIN(2,N91*0.1)))))</f>
        <v/>
      </c>
      <c r="S91" s="35" t="str">
        <f aca="false">IF(R91="","",IF(R91&gt;=70,"CRITICAL",IF(R91&gt;=50,"HIGH",IF(R91&gt;=30,"MEDIUM","LOW"))))</f>
        <v/>
      </c>
      <c r="T91" s="35" t="str">
        <f aca="false">IF(R91="","",IF(R91&gt;=70,"&gt;65%",IF(R91&gt;=50,"40-65%",IF(R91&gt;=30,"20-40%","&lt;20%"))))</f>
        <v/>
      </c>
      <c r="U91" s="36" t="str">
        <f aca="false">IF(R91="","",IF(R91&gt;=70,"Immediate agent outreach",IF(R91&gt;=50,"Schedule check-in call",IF(R91&gt;=30,"Add to safety newsletter","Standard monitoring"))))</f>
        <v/>
      </c>
    </row>
    <row r="92" customFormat="false" ht="15" hidden="false" customHeight="false" outlineLevel="0" collapsed="false">
      <c r="R92" s="34" t="str">
        <f aca="false">IF(A92="","",MAX(0,MIN(100,MIN(40,D92*10+E92*12+F92*4+G92*20)+MIN(25,MAX(0,(700-C92)/10)+IF(B92&lt;25,8,IF(B92&gt;70,5,0)))+MIN(15,H92*0.6+MAX(0,(I92-15000)/3000)+(5-J92)*1.5)+MIN(15,MAX(0,-L92)*0.8+IF(M92&gt;5,5,M92*0.5)+IF(K92=1,-5,0))+MIN(10,IF(P92="Basic",4,IF(P92="Standard",2,0))+IF(Q92="Urban",3,IF(Q92="Rural",1,0))-MIN(3,O92*0.5)-MIN(2,N92*0.1)))))</f>
        <v/>
      </c>
      <c r="S92" s="35" t="str">
        <f aca="false">IF(R92="","",IF(R92&gt;=70,"CRITICAL",IF(R92&gt;=50,"HIGH",IF(R92&gt;=30,"MEDIUM","LOW"))))</f>
        <v/>
      </c>
      <c r="T92" s="35" t="str">
        <f aca="false">IF(R92="","",IF(R92&gt;=70,"&gt;65%",IF(R92&gt;=50,"40-65%",IF(R92&gt;=30,"20-40%","&lt;20%"))))</f>
        <v/>
      </c>
      <c r="U92" s="36" t="str">
        <f aca="false">IF(R92="","",IF(R92&gt;=70,"Immediate agent outreach",IF(R92&gt;=50,"Schedule check-in call",IF(R92&gt;=30,"Add to safety newsletter","Standard monitoring"))))</f>
        <v/>
      </c>
    </row>
    <row r="93" customFormat="false" ht="15" hidden="false" customHeight="false" outlineLevel="0" collapsed="false">
      <c r="R93" s="34" t="str">
        <f aca="false">IF(A93="","",MAX(0,MIN(100,MIN(40,D93*10+E93*12+F93*4+G93*20)+MIN(25,MAX(0,(700-C93)/10)+IF(B93&lt;25,8,IF(B93&gt;70,5,0)))+MIN(15,H93*0.6+MAX(0,(I93-15000)/3000)+(5-J93)*1.5)+MIN(15,MAX(0,-L93)*0.8+IF(M93&gt;5,5,M93*0.5)+IF(K93=1,-5,0))+MIN(10,IF(P93="Basic",4,IF(P93="Standard",2,0))+IF(Q93="Urban",3,IF(Q93="Rural",1,0))-MIN(3,O93*0.5)-MIN(2,N93*0.1)))))</f>
        <v/>
      </c>
      <c r="S93" s="35" t="str">
        <f aca="false">IF(R93="","",IF(R93&gt;=70,"CRITICAL",IF(R93&gt;=50,"HIGH",IF(R93&gt;=30,"MEDIUM","LOW"))))</f>
        <v/>
      </c>
      <c r="T93" s="35" t="str">
        <f aca="false">IF(R93="","",IF(R93&gt;=70,"&gt;65%",IF(R93&gt;=50,"40-65%",IF(R93&gt;=30,"20-40%","&lt;20%"))))</f>
        <v/>
      </c>
      <c r="U93" s="36" t="str">
        <f aca="false">IF(R93="","",IF(R93&gt;=70,"Immediate agent outreach",IF(R93&gt;=50,"Schedule check-in call",IF(R93&gt;=30,"Add to safety newsletter","Standard monitoring"))))</f>
        <v/>
      </c>
    </row>
    <row r="94" customFormat="false" ht="15" hidden="false" customHeight="false" outlineLevel="0" collapsed="false">
      <c r="R94" s="34" t="str">
        <f aca="false">IF(A94="","",MAX(0,MIN(100,MIN(40,D94*10+E94*12+F94*4+G94*20)+MIN(25,MAX(0,(700-C94)/10)+IF(B94&lt;25,8,IF(B94&gt;70,5,0)))+MIN(15,H94*0.6+MAX(0,(I94-15000)/3000)+(5-J94)*1.5)+MIN(15,MAX(0,-L94)*0.8+IF(M94&gt;5,5,M94*0.5)+IF(K94=1,-5,0))+MIN(10,IF(P94="Basic",4,IF(P94="Standard",2,0))+IF(Q94="Urban",3,IF(Q94="Rural",1,0))-MIN(3,O94*0.5)-MIN(2,N94*0.1)))))</f>
        <v/>
      </c>
      <c r="S94" s="35" t="str">
        <f aca="false">IF(R94="","",IF(R94&gt;=70,"CRITICAL",IF(R94&gt;=50,"HIGH",IF(R94&gt;=30,"MEDIUM","LOW"))))</f>
        <v/>
      </c>
      <c r="T94" s="35" t="str">
        <f aca="false">IF(R94="","",IF(R94&gt;=70,"&gt;65%",IF(R94&gt;=50,"40-65%",IF(R94&gt;=30,"20-40%","&lt;20%"))))</f>
        <v/>
      </c>
      <c r="U94" s="36" t="str">
        <f aca="false">IF(R94="","",IF(R94&gt;=70,"Immediate agent outreach",IF(R94&gt;=50,"Schedule check-in call",IF(R94&gt;=30,"Add to safety newsletter","Standard monitoring"))))</f>
        <v/>
      </c>
    </row>
    <row r="95" customFormat="false" ht="15" hidden="false" customHeight="false" outlineLevel="0" collapsed="false">
      <c r="R95" s="34" t="str">
        <f aca="false">IF(A95="","",MAX(0,MIN(100,MIN(40,D95*10+E95*12+F95*4+G95*20)+MIN(25,MAX(0,(700-C95)/10)+IF(B95&lt;25,8,IF(B95&gt;70,5,0)))+MIN(15,H95*0.6+MAX(0,(I95-15000)/3000)+(5-J95)*1.5)+MIN(15,MAX(0,-L95)*0.8+IF(M95&gt;5,5,M95*0.5)+IF(K95=1,-5,0))+MIN(10,IF(P95="Basic",4,IF(P95="Standard",2,0))+IF(Q95="Urban",3,IF(Q95="Rural",1,0))-MIN(3,O95*0.5)-MIN(2,N95*0.1)))))</f>
        <v/>
      </c>
      <c r="S95" s="35" t="str">
        <f aca="false">IF(R95="","",IF(R95&gt;=70,"CRITICAL",IF(R95&gt;=50,"HIGH",IF(R95&gt;=30,"MEDIUM","LOW"))))</f>
        <v/>
      </c>
      <c r="T95" s="35" t="str">
        <f aca="false">IF(R95="","",IF(R95&gt;=70,"&gt;65%",IF(R95&gt;=50,"40-65%",IF(R95&gt;=30,"20-40%","&lt;20%"))))</f>
        <v/>
      </c>
      <c r="U95" s="36" t="str">
        <f aca="false">IF(R95="","",IF(R95&gt;=70,"Immediate agent outreach",IF(R95&gt;=50,"Schedule check-in call",IF(R95&gt;=30,"Add to safety newsletter","Standard monitoring"))))</f>
        <v/>
      </c>
    </row>
    <row r="96" customFormat="false" ht="15" hidden="false" customHeight="false" outlineLevel="0" collapsed="false">
      <c r="R96" s="34" t="str">
        <f aca="false">IF(A96="","",MAX(0,MIN(100,MIN(40,D96*10+E96*12+F96*4+G96*20)+MIN(25,MAX(0,(700-C96)/10)+IF(B96&lt;25,8,IF(B96&gt;70,5,0)))+MIN(15,H96*0.6+MAX(0,(I96-15000)/3000)+(5-J96)*1.5)+MIN(15,MAX(0,-L96)*0.8+IF(M96&gt;5,5,M96*0.5)+IF(K96=1,-5,0))+MIN(10,IF(P96="Basic",4,IF(P96="Standard",2,0))+IF(Q96="Urban",3,IF(Q96="Rural",1,0))-MIN(3,O96*0.5)-MIN(2,N96*0.1)))))</f>
        <v/>
      </c>
      <c r="S96" s="35" t="str">
        <f aca="false">IF(R96="","",IF(R96&gt;=70,"CRITICAL",IF(R96&gt;=50,"HIGH",IF(R96&gt;=30,"MEDIUM","LOW"))))</f>
        <v/>
      </c>
      <c r="T96" s="35" t="str">
        <f aca="false">IF(R96="","",IF(R96&gt;=70,"&gt;65%",IF(R96&gt;=50,"40-65%",IF(R96&gt;=30,"20-40%","&lt;20%"))))</f>
        <v/>
      </c>
      <c r="U96" s="36" t="str">
        <f aca="false">IF(R96="","",IF(R96&gt;=70,"Immediate agent outreach",IF(R96&gt;=50,"Schedule check-in call",IF(R96&gt;=30,"Add to safety newsletter","Standard monitoring"))))</f>
        <v/>
      </c>
    </row>
    <row r="97" customFormat="false" ht="15" hidden="false" customHeight="false" outlineLevel="0" collapsed="false">
      <c r="R97" s="34" t="str">
        <f aca="false">IF(A97="","",MAX(0,MIN(100,MIN(40,D97*10+E97*12+F97*4+G97*20)+MIN(25,MAX(0,(700-C97)/10)+IF(B97&lt;25,8,IF(B97&gt;70,5,0)))+MIN(15,H97*0.6+MAX(0,(I97-15000)/3000)+(5-J97)*1.5)+MIN(15,MAX(0,-L97)*0.8+IF(M97&gt;5,5,M97*0.5)+IF(K97=1,-5,0))+MIN(10,IF(P97="Basic",4,IF(P97="Standard",2,0))+IF(Q97="Urban",3,IF(Q97="Rural",1,0))-MIN(3,O97*0.5)-MIN(2,N97*0.1)))))</f>
        <v/>
      </c>
      <c r="S97" s="35" t="str">
        <f aca="false">IF(R97="","",IF(R97&gt;=70,"CRITICAL",IF(R97&gt;=50,"HIGH",IF(R97&gt;=30,"MEDIUM","LOW"))))</f>
        <v/>
      </c>
      <c r="T97" s="35" t="str">
        <f aca="false">IF(R97="","",IF(R97&gt;=70,"&gt;65%",IF(R97&gt;=50,"40-65%",IF(R97&gt;=30,"20-40%","&lt;20%"))))</f>
        <v/>
      </c>
      <c r="U97" s="36" t="str">
        <f aca="false">IF(R97="","",IF(R97&gt;=70,"Immediate agent outreach",IF(R97&gt;=50,"Schedule check-in call",IF(R97&gt;=30,"Add to safety newsletter","Standard monitoring"))))</f>
        <v/>
      </c>
    </row>
    <row r="98" customFormat="false" ht="15" hidden="false" customHeight="false" outlineLevel="0" collapsed="false">
      <c r="R98" s="34" t="str">
        <f aca="false">IF(A98="","",MAX(0,MIN(100,MIN(40,D98*10+E98*12+F98*4+G98*20)+MIN(25,MAX(0,(700-C98)/10)+IF(B98&lt;25,8,IF(B98&gt;70,5,0)))+MIN(15,H98*0.6+MAX(0,(I98-15000)/3000)+(5-J98)*1.5)+MIN(15,MAX(0,-L98)*0.8+IF(M98&gt;5,5,M98*0.5)+IF(K98=1,-5,0))+MIN(10,IF(P98="Basic",4,IF(P98="Standard",2,0))+IF(Q98="Urban",3,IF(Q98="Rural",1,0))-MIN(3,O98*0.5)-MIN(2,N98*0.1)))))</f>
        <v/>
      </c>
      <c r="S98" s="35" t="str">
        <f aca="false">IF(R98="","",IF(R98&gt;=70,"CRITICAL",IF(R98&gt;=50,"HIGH",IF(R98&gt;=30,"MEDIUM","LOW"))))</f>
        <v/>
      </c>
      <c r="T98" s="35" t="str">
        <f aca="false">IF(R98="","",IF(R98&gt;=70,"&gt;65%",IF(R98&gt;=50,"40-65%",IF(R98&gt;=30,"20-40%","&lt;20%"))))</f>
        <v/>
      </c>
      <c r="U98" s="36" t="str">
        <f aca="false">IF(R98="","",IF(R98&gt;=70,"Immediate agent outreach",IF(R98&gt;=50,"Schedule check-in call",IF(R98&gt;=30,"Add to safety newsletter","Standard monitoring"))))</f>
        <v/>
      </c>
    </row>
    <row r="99" customFormat="false" ht="15" hidden="false" customHeight="false" outlineLevel="0" collapsed="false">
      <c r="R99" s="34" t="str">
        <f aca="false">IF(A99="","",MAX(0,MIN(100,MIN(40,D99*10+E99*12+F99*4+G99*20)+MIN(25,MAX(0,(700-C99)/10)+IF(B99&lt;25,8,IF(B99&gt;70,5,0)))+MIN(15,H99*0.6+MAX(0,(I99-15000)/3000)+(5-J99)*1.5)+MIN(15,MAX(0,-L99)*0.8+IF(M99&gt;5,5,M99*0.5)+IF(K99=1,-5,0))+MIN(10,IF(P99="Basic",4,IF(P99="Standard",2,0))+IF(Q99="Urban",3,IF(Q99="Rural",1,0))-MIN(3,O99*0.5)-MIN(2,N99*0.1)))))</f>
        <v/>
      </c>
      <c r="S99" s="35" t="str">
        <f aca="false">IF(R99="","",IF(R99&gt;=70,"CRITICAL",IF(R99&gt;=50,"HIGH",IF(R99&gt;=30,"MEDIUM","LOW"))))</f>
        <v/>
      </c>
      <c r="T99" s="35" t="str">
        <f aca="false">IF(R99="","",IF(R99&gt;=70,"&gt;65%",IF(R99&gt;=50,"40-65%",IF(R99&gt;=30,"20-40%","&lt;20%"))))</f>
        <v/>
      </c>
      <c r="U99" s="36" t="str">
        <f aca="false">IF(R99="","",IF(R99&gt;=70,"Immediate agent outreach",IF(R99&gt;=50,"Schedule check-in call",IF(R99&gt;=30,"Add to safety newsletter","Standard monitoring"))))</f>
        <v/>
      </c>
    </row>
    <row r="100" customFormat="false" ht="15" hidden="false" customHeight="false" outlineLevel="0" collapsed="false">
      <c r="R100" s="34" t="str">
        <f aca="false">IF(A100="","",MAX(0,MIN(100,MIN(40,D100*10+E100*12+F100*4+G100*20)+MIN(25,MAX(0,(700-C100)/10)+IF(B100&lt;25,8,IF(B100&gt;70,5,0)))+MIN(15,H100*0.6+MAX(0,(I100-15000)/3000)+(5-J100)*1.5)+MIN(15,MAX(0,-L100)*0.8+IF(M100&gt;5,5,M100*0.5)+IF(K100=1,-5,0))+MIN(10,IF(P100="Basic",4,IF(P100="Standard",2,0))+IF(Q100="Urban",3,IF(Q100="Rural",1,0))-MIN(3,O100*0.5)-MIN(2,N100*0.1)))))</f>
        <v/>
      </c>
      <c r="S100" s="35" t="str">
        <f aca="false">IF(R100="","",IF(R100&gt;=70,"CRITICAL",IF(R100&gt;=50,"HIGH",IF(R100&gt;=30,"MEDIUM","LOW"))))</f>
        <v/>
      </c>
      <c r="T100" s="35" t="str">
        <f aca="false">IF(R100="","",IF(R100&gt;=70,"&gt;65%",IF(R100&gt;=50,"40-65%",IF(R100&gt;=30,"20-40%","&lt;20%"))))</f>
        <v/>
      </c>
      <c r="U100" s="36" t="str">
        <f aca="false">IF(R100="","",IF(R100&gt;=70,"Immediate agent outreach",IF(R100&gt;=50,"Schedule check-in call",IF(R100&gt;=30,"Add to safety newsletter","Standard monitoring"))))</f>
        <v/>
      </c>
    </row>
    <row r="101" customFormat="false" ht="15" hidden="false" customHeight="false" outlineLevel="0" collapsed="false">
      <c r="R101" s="34" t="str">
        <f aca="false">IF(A101="","",MAX(0,MIN(100,MIN(40,D101*10+E101*12+F101*4+G101*20)+MIN(25,MAX(0,(700-C101)/10)+IF(B101&lt;25,8,IF(B101&gt;70,5,0)))+MIN(15,H101*0.6+MAX(0,(I101-15000)/3000)+(5-J101)*1.5)+MIN(15,MAX(0,-L101)*0.8+IF(M101&gt;5,5,M101*0.5)+IF(K101=1,-5,0))+MIN(10,IF(P101="Basic",4,IF(P101="Standard",2,0))+IF(Q101="Urban",3,IF(Q101="Rural",1,0))-MIN(3,O101*0.5)-MIN(2,N101*0.1)))))</f>
        <v/>
      </c>
      <c r="S101" s="35" t="str">
        <f aca="false">IF(R101="","",IF(R101&gt;=70,"CRITICAL",IF(R101&gt;=50,"HIGH",IF(R101&gt;=30,"MEDIUM","LOW"))))</f>
        <v/>
      </c>
      <c r="T101" s="35" t="str">
        <f aca="false">IF(R101="","",IF(R101&gt;=70,"&gt;65%",IF(R101&gt;=50,"40-65%",IF(R101&gt;=30,"20-40%","&lt;20%"))))</f>
        <v/>
      </c>
      <c r="U101" s="36" t="str">
        <f aca="false">IF(R101="","",IF(R101&gt;=70,"Immediate agent outreach",IF(R101&gt;=50,"Schedule check-in call",IF(R101&gt;=30,"Add to safety newsletter","Standard monitoring"))))</f>
        <v/>
      </c>
    </row>
    <row r="102" customFormat="false" ht="15" hidden="false" customHeight="false" outlineLevel="0" collapsed="false">
      <c r="R102" s="34" t="str">
        <f aca="false">IF(A102="","",MAX(0,MIN(100,MIN(40,D102*10+E102*12+F102*4+G102*20)+MIN(25,MAX(0,(700-C102)/10)+IF(B102&lt;25,8,IF(B102&gt;70,5,0)))+MIN(15,H102*0.6+MAX(0,(I102-15000)/3000)+(5-J102)*1.5)+MIN(15,MAX(0,-L102)*0.8+IF(M102&gt;5,5,M102*0.5)+IF(K102=1,-5,0))+MIN(10,IF(P102="Basic",4,IF(P102="Standard",2,0))+IF(Q102="Urban",3,IF(Q102="Rural",1,0))-MIN(3,O102*0.5)-MIN(2,N102*0.1)))))</f>
        <v/>
      </c>
      <c r="S102" s="35" t="str">
        <f aca="false">IF(R102="","",IF(R102&gt;=70,"CRITICAL",IF(R102&gt;=50,"HIGH",IF(R102&gt;=30,"MEDIUM","LOW"))))</f>
        <v/>
      </c>
      <c r="T102" s="35" t="str">
        <f aca="false">IF(R102="","",IF(R102&gt;=70,"&gt;65%",IF(R102&gt;=50,"40-65%",IF(R102&gt;=30,"20-40%","&lt;20%"))))</f>
        <v/>
      </c>
      <c r="U102" s="36" t="str">
        <f aca="false">IF(R102="","",IF(R102&gt;=70,"Immediate agent outreach",IF(R102&gt;=50,"Schedule check-in call",IF(R102&gt;=30,"Add to safety newsletter","Standard monitoring"))))</f>
        <v/>
      </c>
    </row>
  </sheetData>
  <mergeCells count="1">
    <mergeCell ref="A1:V1"/>
  </mergeCells>
  <conditionalFormatting sqref="S3:S102">
    <cfRule type="expression" priority="2" aboveAverage="0" equalAverage="0" bottom="0" percent="0" rank="0" text="" dxfId="0">
      <formula>S3="CRITICAL"</formula>
    </cfRule>
    <cfRule type="expression" priority="3" aboveAverage="0" equalAverage="0" bottom="0" percent="0" rank="0" text="" dxfId="1">
      <formula>S3="HIGH"</formula>
    </cfRule>
    <cfRule type="expression" priority="4" aboveAverage="0" equalAverage="0" bottom="0" percent="0" rank="0" text="" dxfId="4">
      <formula>S3="MEDIUM"</formula>
    </cfRule>
    <cfRule type="expression" priority="5" aboveAverage="0" equalAverage="0" bottom="0" percent="0" rank="0" text="" dxfId="5">
      <formula>S3="LOW"</formula>
    </cfRule>
  </conditionalFormatting>
  <conditionalFormatting sqref="R3:R102">
    <cfRule type="dataBar" priority="6">
      <dataBar showValue="1" minLength="10" maxLength="90">
        <cfvo type="num" val="0"/>
        <cfvo type="num" val="100"/>
        <color rgb="FF2A7B88"/>
      </dataBar>
      <extLst>
        <ext xmlns:x14="http://schemas.microsoft.com/office/spreadsheetml/2009/9/main" uri="{B025F937-C7B1-47D3-B67F-A62EFF666E3E}">
          <x14:id>{E99B54AB-4396-4FCE-861A-182990F2F341}</x14:id>
        </ext>
      </extLst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E99B54AB-4396-4FCE-861A-182990F2F341}">
            <x14:dataBar minLength="10" maxLength="90" axisPosition="none" gradient="true">
              <x14:cfvo type="num">
                <xm:f>0</xm:f>
              </x14:cfvo>
              <x14:cfvo type="num">
                <xm:f>100</xm:f>
              </x14:cfvo>
              <x14:negativeFillColor rgb="FF2A7B88"/>
              <x14:axisColor rgb="FF000000"/>
            </x14:dataBar>
          </x14:cfRule>
          <xm:sqref>R3:R102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D4A843"/>
    <pageSetUpPr fitToPage="false"/>
  </sheetPr>
  <dimension ref="B1:F4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"/>
    <col collapsed="false" customWidth="true" hidden="false" outlineLevel="0" max="2" min="2" style="0" width="28"/>
    <col collapsed="false" customWidth="true" hidden="false" outlineLevel="0" max="3" min="3" style="0" width="20"/>
    <col collapsed="false" customWidth="true" hidden="false" outlineLevel="0" max="4" min="4" style="0" width="45"/>
    <col collapsed="false" customWidth="true" hidden="false" outlineLevel="0" max="5" min="5" style="0" width="15"/>
    <col collapsed="false" customWidth="true" hidden="false" outlineLevel="0" max="6" min="6" style="0" width="35"/>
  </cols>
  <sheetData>
    <row r="1" customFormat="false" ht="22.05" hidden="false" customHeight="false" outlineLevel="0" collapsed="false">
      <c r="B1" s="1" t="s">
        <v>82</v>
      </c>
      <c r="C1" s="1"/>
      <c r="D1" s="1"/>
      <c r="E1" s="1"/>
      <c r="F1" s="1"/>
    </row>
    <row r="2" customFormat="false" ht="15" hidden="false" customHeight="false" outlineLevel="0" collapsed="false">
      <c r="B2" s="2" t="s">
        <v>83</v>
      </c>
      <c r="C2" s="2"/>
      <c r="D2" s="2"/>
      <c r="E2" s="2"/>
      <c r="F2" s="2"/>
    </row>
    <row r="4" customFormat="false" ht="16.15" hidden="false" customHeight="false" outlineLevel="0" collapsed="false">
      <c r="B4" s="5" t="s">
        <v>84</v>
      </c>
      <c r="C4" s="5"/>
      <c r="D4" s="5"/>
      <c r="E4" s="5"/>
      <c r="F4" s="5"/>
    </row>
    <row r="5" customFormat="false" ht="15" hidden="false" customHeight="false" outlineLevel="0" collapsed="false">
      <c r="B5" s="30" t="s">
        <v>85</v>
      </c>
      <c r="C5" s="30" t="s">
        <v>86</v>
      </c>
      <c r="D5" s="30" t="s">
        <v>87</v>
      </c>
      <c r="E5" s="30" t="s">
        <v>88</v>
      </c>
    </row>
    <row r="6" customFormat="false" ht="77.6" hidden="false" customHeight="false" outlineLevel="0" collapsed="false">
      <c r="B6" s="37" t="s">
        <v>89</v>
      </c>
      <c r="C6" s="38" t="s">
        <v>90</v>
      </c>
      <c r="D6" s="37" t="s">
        <v>91</v>
      </c>
      <c r="E6" s="37" t="s">
        <v>92</v>
      </c>
    </row>
    <row r="7" customFormat="false" ht="26.85" hidden="false" customHeight="false" outlineLevel="0" collapsed="false">
      <c r="B7" s="37" t="s">
        <v>93</v>
      </c>
      <c r="C7" s="38" t="s">
        <v>94</v>
      </c>
      <c r="D7" s="37" t="s">
        <v>95</v>
      </c>
      <c r="E7" s="37" t="s">
        <v>96</v>
      </c>
    </row>
    <row r="8" customFormat="false" ht="77.6" hidden="false" customHeight="false" outlineLevel="0" collapsed="false">
      <c r="B8" s="37" t="s">
        <v>97</v>
      </c>
      <c r="C8" s="38" t="s">
        <v>98</v>
      </c>
      <c r="D8" s="37" t="s">
        <v>99</v>
      </c>
      <c r="E8" s="37" t="s">
        <v>100</v>
      </c>
    </row>
    <row r="9" customFormat="false" ht="77.6" hidden="false" customHeight="false" outlineLevel="0" collapsed="false">
      <c r="B9" s="37" t="s">
        <v>101</v>
      </c>
      <c r="C9" s="38" t="s">
        <v>98</v>
      </c>
      <c r="D9" s="37" t="s">
        <v>102</v>
      </c>
      <c r="E9" s="37" t="s">
        <v>103</v>
      </c>
    </row>
    <row r="10" customFormat="false" ht="90.25" hidden="false" customHeight="false" outlineLevel="0" collapsed="false">
      <c r="B10" s="37" t="s">
        <v>104</v>
      </c>
      <c r="C10" s="38" t="s">
        <v>105</v>
      </c>
      <c r="D10" s="37" t="s">
        <v>106</v>
      </c>
      <c r="E10" s="37" t="s">
        <v>107</v>
      </c>
    </row>
    <row r="11" customFormat="false" ht="15" hidden="false" customHeight="false" outlineLevel="0" collapsed="false">
      <c r="B11" s="39" t="s">
        <v>108</v>
      </c>
      <c r="C11" s="40" t="s">
        <v>109</v>
      </c>
    </row>
    <row r="13" customFormat="false" ht="16.15" hidden="false" customHeight="false" outlineLevel="0" collapsed="false">
      <c r="B13" s="19" t="s">
        <v>110</v>
      </c>
      <c r="C13" s="19"/>
      <c r="D13" s="19"/>
      <c r="E13" s="19"/>
      <c r="F13" s="19"/>
    </row>
    <row r="14" customFormat="false" ht="26.85" hidden="false" customHeight="false" outlineLevel="0" collapsed="false">
      <c r="B14" s="30" t="s">
        <v>111</v>
      </c>
      <c r="C14" s="30" t="s">
        <v>112</v>
      </c>
      <c r="D14" s="30" t="s">
        <v>113</v>
      </c>
      <c r="E14" s="30" t="s">
        <v>114</v>
      </c>
      <c r="F14" s="30" t="s">
        <v>58</v>
      </c>
    </row>
    <row r="15" customFormat="false" ht="64.9" hidden="false" customHeight="false" outlineLevel="0" collapsed="false">
      <c r="B15" s="41" t="s">
        <v>115</v>
      </c>
      <c r="C15" s="41" t="s">
        <v>116</v>
      </c>
      <c r="D15" s="41" t="s">
        <v>117</v>
      </c>
      <c r="E15" s="42" t="s">
        <v>118</v>
      </c>
      <c r="F15" s="42" t="s">
        <v>119</v>
      </c>
    </row>
    <row r="16" customFormat="false" ht="77.6" hidden="false" customHeight="false" outlineLevel="0" collapsed="false">
      <c r="B16" s="43" t="s">
        <v>120</v>
      </c>
      <c r="C16" s="43" t="s">
        <v>121</v>
      </c>
      <c r="D16" s="43" t="s">
        <v>122</v>
      </c>
      <c r="E16" s="44" t="s">
        <v>123</v>
      </c>
      <c r="F16" s="44" t="s">
        <v>124</v>
      </c>
    </row>
    <row r="17" customFormat="false" ht="64.9" hidden="false" customHeight="false" outlineLevel="0" collapsed="false">
      <c r="B17" s="45" t="s">
        <v>125</v>
      </c>
      <c r="C17" s="45" t="s">
        <v>126</v>
      </c>
      <c r="D17" s="45" t="s">
        <v>127</v>
      </c>
      <c r="E17" s="46" t="s">
        <v>128</v>
      </c>
      <c r="F17" s="46" t="s">
        <v>129</v>
      </c>
    </row>
    <row r="18" customFormat="false" ht="52.2" hidden="false" customHeight="false" outlineLevel="0" collapsed="false">
      <c r="B18" s="47" t="s">
        <v>130</v>
      </c>
      <c r="C18" s="47" t="s">
        <v>131</v>
      </c>
      <c r="D18" s="47" t="s">
        <v>132</v>
      </c>
      <c r="E18" s="48" t="s">
        <v>133</v>
      </c>
      <c r="F18" s="48" t="s">
        <v>134</v>
      </c>
    </row>
    <row r="20" customFormat="false" ht="16.15" hidden="false" customHeight="false" outlineLevel="0" collapsed="false">
      <c r="B20" s="6" t="s">
        <v>135</v>
      </c>
      <c r="C20" s="6"/>
      <c r="D20" s="6"/>
      <c r="E20" s="6"/>
      <c r="F20" s="6"/>
    </row>
    <row r="21" customFormat="false" ht="26.85" hidden="false" customHeight="false" outlineLevel="0" collapsed="false">
      <c r="B21" s="31" t="s">
        <v>136</v>
      </c>
      <c r="C21" s="31" t="s">
        <v>137</v>
      </c>
      <c r="D21" s="31" t="s">
        <v>138</v>
      </c>
      <c r="E21" s="31" t="s">
        <v>139</v>
      </c>
    </row>
    <row r="22" customFormat="false" ht="15" hidden="false" customHeight="false" outlineLevel="0" collapsed="false">
      <c r="B22" s="49" t="s">
        <v>140</v>
      </c>
      <c r="C22" s="50"/>
      <c r="D22" s="50"/>
      <c r="E22" s="50"/>
    </row>
    <row r="23" customFormat="false" ht="26.85" hidden="false" customHeight="false" outlineLevel="0" collapsed="false">
      <c r="B23" s="51" t="s">
        <v>141</v>
      </c>
      <c r="C23" s="37" t="s">
        <v>142</v>
      </c>
      <c r="D23" s="37" t="s">
        <v>143</v>
      </c>
      <c r="E23" s="37" t="s">
        <v>144</v>
      </c>
    </row>
    <row r="24" customFormat="false" ht="39.55" hidden="false" customHeight="false" outlineLevel="0" collapsed="false">
      <c r="B24" s="51" t="s">
        <v>145</v>
      </c>
      <c r="C24" s="37" t="s">
        <v>146</v>
      </c>
      <c r="D24" s="37" t="s">
        <v>147</v>
      </c>
      <c r="E24" s="37" t="s">
        <v>148</v>
      </c>
    </row>
    <row r="25" customFormat="false" ht="52.2" hidden="false" customHeight="false" outlineLevel="0" collapsed="false">
      <c r="B25" s="51" t="s">
        <v>149</v>
      </c>
      <c r="C25" s="37" t="s">
        <v>150</v>
      </c>
      <c r="D25" s="37" t="s">
        <v>151</v>
      </c>
      <c r="E25" s="37" t="s">
        <v>152</v>
      </c>
    </row>
    <row r="26" customFormat="false" ht="39.55" hidden="false" customHeight="false" outlineLevel="0" collapsed="false">
      <c r="B26" s="51" t="s">
        <v>153</v>
      </c>
      <c r="C26" s="37" t="s">
        <v>154</v>
      </c>
      <c r="D26" s="37" t="s">
        <v>155</v>
      </c>
      <c r="E26" s="37" t="s">
        <v>156</v>
      </c>
    </row>
    <row r="27" customFormat="false" ht="15" hidden="false" customHeight="false" outlineLevel="0" collapsed="false">
      <c r="B27" s="37"/>
      <c r="C27" s="37"/>
      <c r="D27" s="37"/>
      <c r="E27" s="37"/>
    </row>
    <row r="28" customFormat="false" ht="26.85" hidden="false" customHeight="false" outlineLevel="0" collapsed="false">
      <c r="B28" s="49" t="s">
        <v>157</v>
      </c>
      <c r="C28" s="50"/>
      <c r="D28" s="50"/>
      <c r="E28" s="50"/>
    </row>
    <row r="29" customFormat="false" ht="26.85" hidden="false" customHeight="false" outlineLevel="0" collapsed="false">
      <c r="B29" s="51" t="s">
        <v>158</v>
      </c>
      <c r="C29" s="37" t="s">
        <v>159</v>
      </c>
      <c r="D29" s="37" t="s">
        <v>160</v>
      </c>
      <c r="E29" s="37" t="s">
        <v>161</v>
      </c>
    </row>
    <row r="30" customFormat="false" ht="26.85" hidden="false" customHeight="false" outlineLevel="0" collapsed="false">
      <c r="B30" s="51" t="s">
        <v>162</v>
      </c>
      <c r="C30" s="37" t="s">
        <v>163</v>
      </c>
      <c r="D30" s="37" t="s">
        <v>164</v>
      </c>
      <c r="E30" s="37" t="s">
        <v>165</v>
      </c>
    </row>
    <row r="31" customFormat="false" ht="26.85" hidden="false" customHeight="false" outlineLevel="0" collapsed="false">
      <c r="B31" s="51" t="s">
        <v>166</v>
      </c>
      <c r="C31" s="37" t="s">
        <v>167</v>
      </c>
      <c r="D31" s="37" t="s">
        <v>168</v>
      </c>
      <c r="E31" s="37" t="s">
        <v>169</v>
      </c>
    </row>
    <row r="32" customFormat="false" ht="15" hidden="false" customHeight="false" outlineLevel="0" collapsed="false">
      <c r="B32" s="37"/>
      <c r="C32" s="37"/>
      <c r="D32" s="37"/>
      <c r="E32" s="37"/>
    </row>
    <row r="33" customFormat="false" ht="15" hidden="false" customHeight="false" outlineLevel="0" collapsed="false">
      <c r="B33" s="49" t="s">
        <v>170</v>
      </c>
      <c r="C33" s="50"/>
      <c r="D33" s="50"/>
      <c r="E33" s="50"/>
    </row>
    <row r="34" customFormat="false" ht="39.55" hidden="false" customHeight="false" outlineLevel="0" collapsed="false">
      <c r="B34" s="51" t="s">
        <v>171</v>
      </c>
      <c r="C34" s="37" t="s">
        <v>172</v>
      </c>
      <c r="D34" s="37" t="s">
        <v>173</v>
      </c>
      <c r="E34" s="37" t="s">
        <v>174</v>
      </c>
    </row>
    <row r="35" customFormat="false" ht="26.85" hidden="false" customHeight="false" outlineLevel="0" collapsed="false">
      <c r="B35" s="51" t="s">
        <v>175</v>
      </c>
      <c r="C35" s="37" t="s">
        <v>176</v>
      </c>
      <c r="D35" s="37" t="s">
        <v>177</v>
      </c>
      <c r="E35" s="37" t="s">
        <v>178</v>
      </c>
    </row>
    <row r="36" customFormat="false" ht="26.85" hidden="false" customHeight="false" outlineLevel="0" collapsed="false">
      <c r="B36" s="51" t="s">
        <v>179</v>
      </c>
      <c r="C36" s="37" t="s">
        <v>180</v>
      </c>
      <c r="D36" s="37" t="s">
        <v>181</v>
      </c>
      <c r="E36" s="37" t="s">
        <v>182</v>
      </c>
    </row>
    <row r="37" customFormat="false" ht="15" hidden="false" customHeight="false" outlineLevel="0" collapsed="false">
      <c r="B37" s="37"/>
      <c r="C37" s="37"/>
      <c r="D37" s="37"/>
      <c r="E37" s="37"/>
    </row>
    <row r="38" customFormat="false" ht="26.85" hidden="false" customHeight="false" outlineLevel="0" collapsed="false">
      <c r="B38" s="49" t="s">
        <v>183</v>
      </c>
      <c r="C38" s="50"/>
      <c r="D38" s="50"/>
      <c r="E38" s="50"/>
    </row>
    <row r="39" customFormat="false" ht="26.85" hidden="false" customHeight="false" outlineLevel="0" collapsed="false">
      <c r="B39" s="51" t="s">
        <v>184</v>
      </c>
      <c r="C39" s="37" t="s">
        <v>185</v>
      </c>
      <c r="D39" s="37" t="s">
        <v>186</v>
      </c>
      <c r="E39" s="37" t="s">
        <v>187</v>
      </c>
    </row>
    <row r="40" customFormat="false" ht="26.85" hidden="false" customHeight="false" outlineLevel="0" collapsed="false">
      <c r="B40" s="51" t="s">
        <v>188</v>
      </c>
      <c r="C40" s="37" t="s">
        <v>167</v>
      </c>
      <c r="D40" s="37" t="s">
        <v>189</v>
      </c>
      <c r="E40" s="37" t="s">
        <v>190</v>
      </c>
    </row>
    <row r="41" customFormat="false" ht="39.55" hidden="false" customHeight="false" outlineLevel="0" collapsed="false">
      <c r="B41" s="51" t="s">
        <v>191</v>
      </c>
      <c r="C41" s="37" t="s">
        <v>192</v>
      </c>
      <c r="D41" s="37" t="s">
        <v>193</v>
      </c>
      <c r="E41" s="37" t="s">
        <v>194</v>
      </c>
    </row>
    <row r="42" customFormat="false" ht="15" hidden="false" customHeight="false" outlineLevel="0" collapsed="false">
      <c r="B42" s="37"/>
      <c r="C42" s="37"/>
      <c r="D42" s="37"/>
      <c r="E42" s="37"/>
    </row>
    <row r="43" customFormat="false" ht="15" hidden="false" customHeight="false" outlineLevel="0" collapsed="false">
      <c r="B43" s="49" t="s">
        <v>195</v>
      </c>
      <c r="C43" s="50"/>
      <c r="D43" s="50"/>
      <c r="E43" s="50"/>
    </row>
    <row r="44" customFormat="false" ht="52.2" hidden="false" customHeight="false" outlineLevel="0" collapsed="false">
      <c r="B44" s="51" t="s">
        <v>196</v>
      </c>
      <c r="C44" s="37" t="s">
        <v>197</v>
      </c>
      <c r="D44" s="37"/>
      <c r="E44" s="37" t="s">
        <v>198</v>
      </c>
    </row>
    <row r="45" customFormat="false" ht="15" hidden="false" customHeight="false" outlineLevel="0" collapsed="false">
      <c r="B45" s="51" t="s">
        <v>199</v>
      </c>
      <c r="C45" s="37" t="s">
        <v>200</v>
      </c>
      <c r="D45" s="37"/>
      <c r="E45" s="37"/>
    </row>
    <row r="46" customFormat="false" ht="39.55" hidden="false" customHeight="false" outlineLevel="0" collapsed="false">
      <c r="B46" s="51" t="s">
        <v>201</v>
      </c>
      <c r="C46" s="37" t="s">
        <v>202</v>
      </c>
      <c r="D46" s="37"/>
      <c r="E46" s="37" t="s">
        <v>203</v>
      </c>
    </row>
    <row r="47" customFormat="false" ht="39.55" hidden="false" customHeight="false" outlineLevel="0" collapsed="false">
      <c r="B47" s="51" t="s">
        <v>204</v>
      </c>
      <c r="C47" s="37" t="s">
        <v>205</v>
      </c>
      <c r="D47" s="37"/>
      <c r="E47" s="37" t="s">
        <v>206</v>
      </c>
    </row>
    <row r="48" customFormat="false" ht="26.85" hidden="false" customHeight="false" outlineLevel="0" collapsed="false">
      <c r="B48" s="51" t="s">
        <v>207</v>
      </c>
      <c r="C48" s="37" t="s">
        <v>208</v>
      </c>
      <c r="D48" s="37" t="s">
        <v>209</v>
      </c>
      <c r="E48" s="37" t="s">
        <v>210</v>
      </c>
    </row>
    <row r="49" customFormat="false" ht="26.85" hidden="false" customHeight="false" outlineLevel="0" collapsed="false">
      <c r="B49" s="51" t="s">
        <v>211</v>
      </c>
      <c r="C49" s="37" t="s">
        <v>212</v>
      </c>
      <c r="D49" s="37" t="s">
        <v>213</v>
      </c>
      <c r="E49" s="37" t="s">
        <v>214</v>
      </c>
    </row>
  </sheetData>
  <mergeCells count="5">
    <mergeCell ref="B1:F1"/>
    <mergeCell ref="B2:F2"/>
    <mergeCell ref="B4:F4"/>
    <mergeCell ref="B13:F13"/>
    <mergeCell ref="B20:F20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9999"/>
    <pageSetUpPr fitToPage="false"/>
  </sheetPr>
  <dimension ref="B1:C3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"/>
    <col collapsed="false" customWidth="true" hidden="false" outlineLevel="0" max="2" min="2" style="0" width="28"/>
    <col collapsed="false" customWidth="true" hidden="false" outlineLevel="0" max="3" min="3" style="0" width="60"/>
  </cols>
  <sheetData>
    <row r="1" customFormat="false" ht="22.05" hidden="false" customHeight="false" outlineLevel="0" collapsed="false">
      <c r="B1" s="1" t="s">
        <v>215</v>
      </c>
      <c r="C1" s="1"/>
    </row>
    <row r="3" customFormat="false" ht="15" hidden="false" customHeight="false" outlineLevel="0" collapsed="false">
      <c r="B3" s="10" t="s">
        <v>216</v>
      </c>
      <c r="C3" s="37" t="s">
        <v>217</v>
      </c>
    </row>
    <row r="4" customFormat="false" ht="15" hidden="false" customHeight="false" outlineLevel="0" collapsed="false">
      <c r="B4" s="10" t="s">
        <v>218</v>
      </c>
      <c r="C4" s="37" t="s">
        <v>219</v>
      </c>
    </row>
    <row r="5" customFormat="false" ht="15" hidden="false" customHeight="false" outlineLevel="0" collapsed="false">
      <c r="B5" s="10" t="s">
        <v>220</v>
      </c>
      <c r="C5" s="37" t="s">
        <v>221</v>
      </c>
    </row>
    <row r="6" customFormat="false" ht="26.85" hidden="false" customHeight="false" outlineLevel="0" collapsed="false">
      <c r="B6" s="10" t="s">
        <v>222</v>
      </c>
      <c r="C6" s="37" t="s">
        <v>223</v>
      </c>
    </row>
    <row r="7" customFormat="false" ht="15" hidden="false" customHeight="false" outlineLevel="0" collapsed="false">
      <c r="B7" s="10" t="s">
        <v>224</v>
      </c>
      <c r="C7" s="37" t="s">
        <v>225</v>
      </c>
    </row>
    <row r="8" customFormat="false" ht="15" hidden="false" customHeight="false" outlineLevel="0" collapsed="false">
      <c r="B8" s="10" t="s">
        <v>226</v>
      </c>
      <c r="C8" s="37" t="s">
        <v>227</v>
      </c>
    </row>
    <row r="9" customFormat="false" ht="15" hidden="false" customHeight="false" outlineLevel="0" collapsed="false">
      <c r="B9" s="10" t="s">
        <v>228</v>
      </c>
      <c r="C9" s="37" t="s">
        <v>229</v>
      </c>
    </row>
    <row r="10" customFormat="false" ht="26.85" hidden="false" customHeight="false" outlineLevel="0" collapsed="false">
      <c r="B10" s="10" t="s">
        <v>230</v>
      </c>
      <c r="C10" s="37" t="s">
        <v>231</v>
      </c>
    </row>
    <row r="11" customFormat="false" ht="15" hidden="false" customHeight="false" outlineLevel="0" collapsed="false">
      <c r="B11" s="10" t="s">
        <v>232</v>
      </c>
      <c r="C11" s="37" t="s">
        <v>233</v>
      </c>
    </row>
    <row r="12" customFormat="false" ht="15" hidden="false" customHeight="false" outlineLevel="0" collapsed="false">
      <c r="B12" s="10" t="s">
        <v>234</v>
      </c>
      <c r="C12" s="37" t="s">
        <v>235</v>
      </c>
    </row>
    <row r="13" customFormat="false" ht="15" hidden="false" customHeight="false" outlineLevel="0" collapsed="false">
      <c r="B13" s="10" t="s">
        <v>236</v>
      </c>
      <c r="C13" s="37" t="s">
        <v>237</v>
      </c>
    </row>
    <row r="14" customFormat="false" ht="26.85" hidden="false" customHeight="false" outlineLevel="0" collapsed="false">
      <c r="B14" s="10" t="s">
        <v>238</v>
      </c>
      <c r="C14" s="37" t="s">
        <v>239</v>
      </c>
    </row>
    <row r="15" customFormat="false" ht="15" hidden="false" customHeight="false" outlineLevel="0" collapsed="false">
      <c r="B15" s="10" t="s">
        <v>240</v>
      </c>
      <c r="C15" s="37" t="s">
        <v>241</v>
      </c>
    </row>
    <row r="16" customFormat="false" ht="15" hidden="false" customHeight="false" outlineLevel="0" collapsed="false">
      <c r="B16" s="10" t="s">
        <v>242</v>
      </c>
      <c r="C16" s="37" t="s">
        <v>243</v>
      </c>
    </row>
    <row r="17" customFormat="false" ht="15" hidden="false" customHeight="false" outlineLevel="0" collapsed="false">
      <c r="B17" s="10" t="s">
        <v>244</v>
      </c>
      <c r="C17" s="37" t="s">
        <v>245</v>
      </c>
    </row>
    <row r="18" customFormat="false" ht="26.85" hidden="false" customHeight="false" outlineLevel="0" collapsed="false">
      <c r="B18" s="10" t="s">
        <v>246</v>
      </c>
      <c r="C18" s="37" t="s">
        <v>247</v>
      </c>
    </row>
    <row r="19" customFormat="false" ht="26.85" hidden="false" customHeight="false" outlineLevel="0" collapsed="false">
      <c r="B19" s="10" t="s">
        <v>248</v>
      </c>
      <c r="C19" s="37" t="s">
        <v>249</v>
      </c>
    </row>
    <row r="20" customFormat="false" ht="15" hidden="false" customHeight="false" outlineLevel="0" collapsed="false">
      <c r="B20" s="10" t="s">
        <v>250</v>
      </c>
      <c r="C20" s="37" t="s">
        <v>251</v>
      </c>
    </row>
    <row r="21" customFormat="false" ht="15" hidden="false" customHeight="false" outlineLevel="0" collapsed="false">
      <c r="B21" s="10" t="s">
        <v>252</v>
      </c>
      <c r="C21" s="37" t="s">
        <v>253</v>
      </c>
    </row>
    <row r="24" customFormat="false" ht="16.15" hidden="false" customHeight="false" outlineLevel="0" collapsed="false">
      <c r="B24" s="6" t="s">
        <v>254</v>
      </c>
      <c r="C24" s="6"/>
    </row>
    <row r="25" customFormat="false" ht="15" hidden="false" customHeight="false" outlineLevel="0" collapsed="false">
      <c r="B25" s="22" t="s">
        <v>255</v>
      </c>
      <c r="C25" s="15" t="s">
        <v>256</v>
      </c>
    </row>
    <row r="26" customFormat="false" ht="15" hidden="false" customHeight="false" outlineLevel="0" collapsed="false">
      <c r="B26" s="22" t="s">
        <v>257</v>
      </c>
      <c r="C26" s="15" t="s">
        <v>258</v>
      </c>
    </row>
    <row r="27" customFormat="false" ht="15" hidden="false" customHeight="false" outlineLevel="0" collapsed="false">
      <c r="B27" s="22" t="s">
        <v>259</v>
      </c>
      <c r="C27" s="15" t="s">
        <v>260</v>
      </c>
    </row>
    <row r="28" customFormat="false" ht="15" hidden="false" customHeight="false" outlineLevel="0" collapsed="false">
      <c r="B28" s="22" t="s">
        <v>261</v>
      </c>
      <c r="C28" s="15" t="s">
        <v>262</v>
      </c>
    </row>
    <row r="29" customFormat="false" ht="15" hidden="false" customHeight="false" outlineLevel="0" collapsed="false">
      <c r="B29" s="22" t="s">
        <v>263</v>
      </c>
      <c r="C29" s="15" t="s">
        <v>264</v>
      </c>
    </row>
    <row r="30" customFormat="false" ht="15" hidden="false" customHeight="false" outlineLevel="0" collapsed="false">
      <c r="B30" s="22" t="s">
        <v>265</v>
      </c>
      <c r="C30" s="15" t="s">
        <v>266</v>
      </c>
    </row>
    <row r="33" customFormat="false" ht="16.15" hidden="false" customHeight="false" outlineLevel="0" collapsed="false">
      <c r="B33" s="19" t="s">
        <v>267</v>
      </c>
      <c r="C33" s="19"/>
    </row>
    <row r="34" customFormat="false" ht="60" hidden="false" customHeight="true" outlineLevel="0" collapsed="false">
      <c r="B34" s="52" t="s">
        <v>268</v>
      </c>
      <c r="C34" s="52"/>
    </row>
  </sheetData>
  <mergeCells count="4">
    <mergeCell ref="B1:C1"/>
    <mergeCell ref="B24:C24"/>
    <mergeCell ref="B33:C33"/>
    <mergeCell ref="B34:C34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2026-04-01T16:46:44Z</dcterms:created>
  <dc:creator>openpyxl</dc:creator>
  <dc:description/>
  <dc:language>en-US</dc:language>
  <cp:lastModifiedBy/>
  <dcterms:modified xsi:type="dcterms:W3CDTF">2026-04-01T16:46:44Z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