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benya\Desktop\_Spring26_Content\332-621\Data-Viz-Excel-API\"/>
    </mc:Choice>
  </mc:AlternateContent>
  <xr:revisionPtr revIDLastSave="0" documentId="13_ncr:1_{91941ECF-7777-4740-A798-57F50DD86D2D}" xr6:coauthVersionLast="47" xr6:coauthVersionMax="47" xr10:uidLastSave="{00000000-0000-0000-0000-000000000000}"/>
  <bookViews>
    <workbookView xWindow="-108" yWindow="-108" windowWidth="23256" windowHeight="13896" tabRatio="500" activeTab="4" xr2:uid="{00000000-000D-0000-FFFF-FFFF00000000}"/>
  </bookViews>
  <sheets>
    <sheet name="Scenario" sheetId="1" r:id="rId1"/>
    <sheet name="Census Data" sheetId="2" r:id="rId2"/>
    <sheet name="Site Score" sheetId="3" r:id="rId3"/>
    <sheet name="Your Turn" sheetId="4" r:id="rId4"/>
    <sheet name="Solution (Instructor)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34" i="3" l="1"/>
  <c r="F34" i="3"/>
  <c r="E34" i="3"/>
  <c r="D34" i="3"/>
  <c r="C34" i="3"/>
  <c r="H34" i="3" s="1"/>
  <c r="B34" i="3"/>
  <c r="G33" i="3"/>
  <c r="F33" i="3"/>
  <c r="E33" i="3"/>
  <c r="D33" i="3"/>
  <c r="C33" i="3"/>
  <c r="H33" i="3" s="1"/>
  <c r="B33" i="3"/>
  <c r="G32" i="3"/>
  <c r="F32" i="3"/>
  <c r="E32" i="3"/>
  <c r="D32" i="3"/>
  <c r="C32" i="3"/>
  <c r="H32" i="3" s="1"/>
  <c r="B32" i="3"/>
  <c r="G31" i="3"/>
  <c r="F31" i="3"/>
  <c r="E31" i="3"/>
  <c r="D31" i="3"/>
  <c r="C31" i="3"/>
  <c r="H31" i="3" s="1"/>
  <c r="B31" i="3"/>
  <c r="G30" i="3"/>
  <c r="F30" i="3"/>
  <c r="E30" i="3"/>
  <c r="D30" i="3"/>
  <c r="C30" i="3"/>
  <c r="H30" i="3" s="1"/>
  <c r="B30" i="3"/>
  <c r="G29" i="3"/>
  <c r="F29" i="3"/>
  <c r="E29" i="3"/>
  <c r="D29" i="3"/>
  <c r="C29" i="3"/>
  <c r="H29" i="3" s="1"/>
  <c r="B29" i="3"/>
  <c r="G28" i="3"/>
  <c r="F28" i="3"/>
  <c r="E28" i="3"/>
  <c r="D28" i="3"/>
  <c r="C28" i="3"/>
  <c r="H28" i="3" s="1"/>
  <c r="B28" i="3"/>
  <c r="G27" i="3"/>
  <c r="F27" i="3"/>
  <c r="E27" i="3"/>
  <c r="D27" i="3"/>
  <c r="C27" i="3"/>
  <c r="H27" i="3" s="1"/>
  <c r="B27" i="3"/>
  <c r="G26" i="3"/>
  <c r="F26" i="3"/>
  <c r="E26" i="3"/>
  <c r="D26" i="3"/>
  <c r="C26" i="3"/>
  <c r="H26" i="3" s="1"/>
  <c r="B26" i="3"/>
  <c r="G25" i="3"/>
  <c r="F25" i="3"/>
  <c r="E25" i="3"/>
  <c r="D25" i="3"/>
  <c r="C25" i="3"/>
  <c r="H25" i="3" s="1"/>
  <c r="B25" i="3"/>
  <c r="G24" i="3"/>
  <c r="F24" i="3"/>
  <c r="E24" i="3"/>
  <c r="D24" i="3"/>
  <c r="C24" i="3"/>
  <c r="H24" i="3" s="1"/>
  <c r="B24" i="3"/>
  <c r="G23" i="3"/>
  <c r="F23" i="3"/>
  <c r="E23" i="3"/>
  <c r="D23" i="3"/>
  <c r="C23" i="3"/>
  <c r="H23" i="3" s="1"/>
  <c r="B23" i="3"/>
  <c r="G22" i="3"/>
  <c r="F22" i="3"/>
  <c r="E22" i="3"/>
  <c r="D22" i="3"/>
  <c r="C22" i="3"/>
  <c r="H22" i="3" s="1"/>
  <c r="B22" i="3"/>
  <c r="G21" i="3"/>
  <c r="F21" i="3"/>
  <c r="E21" i="3"/>
  <c r="D21" i="3"/>
  <c r="C21" i="3"/>
  <c r="H21" i="3" s="1"/>
  <c r="B21" i="3"/>
  <c r="G20" i="3"/>
  <c r="F20" i="3"/>
  <c r="E20" i="3"/>
  <c r="D20" i="3"/>
  <c r="C20" i="3"/>
  <c r="H20" i="3" s="1"/>
  <c r="B20" i="3"/>
  <c r="G19" i="3"/>
  <c r="F19" i="3"/>
  <c r="E19" i="3"/>
  <c r="D19" i="3"/>
  <c r="C19" i="3"/>
  <c r="H19" i="3" s="1"/>
  <c r="B19" i="3"/>
  <c r="G18" i="3"/>
  <c r="F18" i="3"/>
  <c r="E18" i="3"/>
  <c r="D18" i="3"/>
  <c r="C18" i="3"/>
  <c r="H18" i="3" s="1"/>
  <c r="B18" i="3"/>
  <c r="G17" i="3"/>
  <c r="F17" i="3"/>
  <c r="E17" i="3"/>
  <c r="D17" i="3"/>
  <c r="C17" i="3"/>
  <c r="H17" i="3" s="1"/>
  <c r="I17" i="3" s="1"/>
  <c r="B17" i="3"/>
  <c r="G16" i="3"/>
  <c r="F16" i="3"/>
  <c r="E16" i="3"/>
  <c r="D16" i="3"/>
  <c r="C16" i="3"/>
  <c r="H16" i="3" s="1"/>
  <c r="B16" i="3"/>
  <c r="G15" i="3"/>
  <c r="F15" i="3"/>
  <c r="E15" i="3"/>
  <c r="D15" i="3"/>
  <c r="C15" i="3"/>
  <c r="H15" i="3" s="1"/>
  <c r="B15" i="3"/>
  <c r="G14" i="3"/>
  <c r="F14" i="3"/>
  <c r="E14" i="3"/>
  <c r="D14" i="3"/>
  <c r="C14" i="3"/>
  <c r="H14" i="3" s="1"/>
  <c r="B14" i="3"/>
  <c r="G13" i="3"/>
  <c r="F13" i="3"/>
  <c r="E13" i="3"/>
  <c r="D13" i="3"/>
  <c r="C13" i="3"/>
  <c r="H13" i="3" s="1"/>
  <c r="B13" i="3"/>
  <c r="G12" i="3"/>
  <c r="F12" i="3"/>
  <c r="E12" i="3"/>
  <c r="D12" i="3"/>
  <c r="C12" i="3"/>
  <c r="H12" i="3" s="1"/>
  <c r="B12" i="3"/>
  <c r="G11" i="3"/>
  <c r="F11" i="3"/>
  <c r="E11" i="3"/>
  <c r="D11" i="3"/>
  <c r="C11" i="3"/>
  <c r="H11" i="3" s="1"/>
  <c r="B11" i="3"/>
  <c r="G10" i="3"/>
  <c r="F10" i="3"/>
  <c r="E10" i="3"/>
  <c r="D10" i="3"/>
  <c r="C10" i="3"/>
  <c r="H10" i="3" s="1"/>
  <c r="B10" i="3"/>
  <c r="I11" i="3" l="1"/>
  <c r="I19" i="3"/>
  <c r="I14" i="3"/>
  <c r="I30" i="3"/>
  <c r="I27" i="3"/>
  <c r="I22" i="3"/>
  <c r="I28" i="3"/>
  <c r="I15" i="3"/>
  <c r="I23" i="3"/>
  <c r="I31" i="3"/>
  <c r="I33" i="3"/>
  <c r="I12" i="3"/>
  <c r="I10" i="3"/>
  <c r="I26" i="3"/>
  <c r="I18" i="3"/>
  <c r="I34" i="3"/>
  <c r="I21" i="3"/>
  <c r="I29" i="3"/>
  <c r="I25" i="3"/>
  <c r="I13" i="3"/>
  <c r="I20" i="3"/>
  <c r="I16" i="3"/>
  <c r="I24" i="3"/>
  <c r="I32" i="3"/>
</calcChain>
</file>

<file path=xl/sharedStrings.xml><?xml version="1.0" encoding="utf-8"?>
<sst xmlns="http://schemas.openxmlformats.org/spreadsheetml/2006/main" count="197" uniqueCount="180">
  <si>
    <t>🍊 Panda Express: Where Should We Open Next?</t>
  </si>
  <si>
    <t>A Site Selection Analysis Using U.S. Census Data</t>
  </si>
  <si>
    <t>The Scenario</t>
  </si>
  <si>
    <t>You've just been hired as a Data Analyst at Panda Express headquarters in Rosemead, CA.</t>
  </si>
  <si>
    <t>The VP of Expansion has a budget to open 5 new locations this year and wants your team</t>
  </si>
  <si>
    <t>to recommend the best counties using data — not gut feeling.</t>
  </si>
  <si>
    <t>Your job: Analyze Census data on 25 U.S. counties and score each one based on factors</t>
  </si>
  <si>
    <t>that predict success for a fast-casual restaurant like Panda Express.</t>
  </si>
  <si>
    <t>What Makes a Good Panda Express Location?</t>
  </si>
  <si>
    <t>→</t>
  </si>
  <si>
    <t>Population: More people = more potential customers. Sweet spot: counties with 200K+ population.</t>
  </si>
  <si>
    <t>Median Income: Fast-casual targets middle-income households ($40K–$85K). Too low = price sensitive. Too high = prefer sit-down.</t>
  </si>
  <si>
    <t>Age 18-44 %: Panda Express skews younger. Counties with higher share of 18-44 year olds perform better.</t>
  </si>
  <si>
    <t>Commuters %: Drive-thru &amp; lunch traffic depend on people commuting. Higher commuter % = better.</t>
  </si>
  <si>
    <t>Existing Restaurants: Some competition is good (proves demand). Too many = saturated market.</t>
  </si>
  <si>
    <t>Data Sources</t>
  </si>
  <si>
    <t>U.S. Census Bureau — American Community Survey (ACS) 5-Year Estimates</t>
  </si>
  <si>
    <t>Download: https://data.census.gov (search 'Income' or 'Age' by county)</t>
  </si>
  <si>
    <t>API: https://api.census.gov/data.html (free key at https://api.census.gov/data/key_signup.html)</t>
  </si>
  <si>
    <t>Power Query URL example: https://api.census.gov/data/2022/acs/acs5?get=NAME,B19013_001E&amp;for=county:*&amp;in=state:*</t>
  </si>
  <si>
    <t>U.S. Census Data by County (ACS 2022 Estimates)</t>
  </si>
  <si>
    <t>Source: American Community Survey  |  data.census.gov  |  Selected Counties</t>
  </si>
  <si>
    <t>County</t>
  </si>
  <si>
    <t>State</t>
  </si>
  <si>
    <t>Population</t>
  </si>
  <si>
    <t>Median HH Income ($)</t>
  </si>
  <si>
    <t>Age 18-44 (%)</t>
  </si>
  <si>
    <t>Commuters (%)</t>
  </si>
  <si>
    <t>Restaurants per 10K</t>
  </si>
  <si>
    <t>Maricopa</t>
  </si>
  <si>
    <t>AZ</t>
  </si>
  <si>
    <t>Harris</t>
  </si>
  <si>
    <t>TX</t>
  </si>
  <si>
    <t>Clark</t>
  </si>
  <si>
    <t>NV</t>
  </si>
  <si>
    <t>Orange</t>
  </si>
  <si>
    <t>CA</t>
  </si>
  <si>
    <t>King</t>
  </si>
  <si>
    <t>WA</t>
  </si>
  <si>
    <t>Fulton</t>
  </si>
  <si>
    <t>GA</t>
  </si>
  <si>
    <t>Wake</t>
  </si>
  <si>
    <t>NC</t>
  </si>
  <si>
    <t>Salt Lake</t>
  </si>
  <si>
    <t>UT</t>
  </si>
  <si>
    <t>Hennepin</t>
  </si>
  <si>
    <t>MN</t>
  </si>
  <si>
    <t>Franklin</t>
  </si>
  <si>
    <t>OH</t>
  </si>
  <si>
    <t>Bexar</t>
  </si>
  <si>
    <t>Hillsborough</t>
  </si>
  <si>
    <t>FL</t>
  </si>
  <si>
    <t>Sacramento</t>
  </si>
  <si>
    <t>Riverside</t>
  </si>
  <si>
    <t>Tarrant</t>
  </si>
  <si>
    <t>Collin</t>
  </si>
  <si>
    <t>Gwinnett</t>
  </si>
  <si>
    <t>DuPage</t>
  </si>
  <si>
    <t>IL</t>
  </si>
  <si>
    <t>Shelby</t>
  </si>
  <si>
    <t>TN</t>
  </si>
  <si>
    <t>Kern</t>
  </si>
  <si>
    <t>Montgomery</t>
  </si>
  <si>
    <t>MD</t>
  </si>
  <si>
    <t>Dane</t>
  </si>
  <si>
    <t>WI</t>
  </si>
  <si>
    <t>Douglas</t>
  </si>
  <si>
    <t>CO</t>
  </si>
  <si>
    <t>Washoe</t>
  </si>
  <si>
    <t>Ada</t>
  </si>
  <si>
    <t>ID</t>
  </si>
  <si>
    <t>Panda Express Site Selection Scorecard</t>
  </si>
  <si>
    <t>Each factor is scored 1-5 using Excel formulas, then weighted to produce a total score</t>
  </si>
  <si>
    <t>Scoring Weights</t>
  </si>
  <si>
    <t>Income Fit</t>
  </si>
  <si>
    <t>Young Adults</t>
  </si>
  <si>
    <t>Commuters</t>
  </si>
  <si>
    <t>Market Gap</t>
  </si>
  <si>
    <t>Pop Score</t>
  </si>
  <si>
    <t>Income Score</t>
  </si>
  <si>
    <t>Youth Score</t>
  </si>
  <si>
    <t>Commute Score</t>
  </si>
  <si>
    <t>Market Score</t>
  </si>
  <si>
    <t>TOTAL SCORE</t>
  </si>
  <si>
    <t>Rank</t>
  </si>
  <si>
    <t>Your Turn: Customize the Site Selection Model</t>
  </si>
  <si>
    <t>Challenge 1: Change the Weights</t>
  </si>
  <si>
    <t>Go to the Site Score tab and adjust the weights in row 7. What happens if you value Income Fit at 40% instead of 25%? Do different counties rise to the top?</t>
  </si>
  <si>
    <t>Challenge 2: Add a New Factor</t>
  </si>
  <si>
    <t>What other Census variable might matter? (e.g., % Hispanic population, housing costs, education level). Add a column to Census Data and a new scoring column.</t>
  </si>
  <si>
    <t>Challenge 3: Pull Live Census Data</t>
  </si>
  <si>
    <t>Use Power Query: Data → Get Data → From Web. Try this URL:
https://api.census.gov/data/2022/acs/acs5?get=NAME,B19013_001E,B01003_001E&amp;for=county:*&amp;in=state:06
(This pulls income and population for all California counties)</t>
  </si>
  <si>
    <t>Challenge 4: Write the Executive Memo</t>
  </si>
  <si>
    <t>In 3-4 sentences, recommend your top 5 counties to the VP of Expansion. Explain WHY — what does the data show? What risks should they watch for?</t>
  </si>
  <si>
    <t>Challenge 5: Think Like a Skeptic</t>
  </si>
  <si>
    <t>What's missing from this model? What data would you want that Census doesn't provide? (Hint: traffic patterns, competitor density, lease costs, local regulations...)</t>
  </si>
  <si>
    <t>Your Executive Memo:</t>
  </si>
  <si>
    <t>(write your recommendation here)</t>
  </si>
  <si>
    <t>INSTRUCTOR SOLUTION: Panda Express Site Selection</t>
  </si>
  <si>
    <t>Remove this tab before distributing to students</t>
  </si>
  <si>
    <t>Original weights: Population 25%, Income Fit 25%, Young Adults 20%, Commuters 15%, Market Gap 15%</t>
  </si>
  <si>
    <t>Scenario A — Heavy on Income Fit (40%):</t>
  </si>
  <si>
    <t>When income is weighted at 40%, counties in the $40K–$85K sweet spot jump in rankings.</t>
  </si>
  <si>
    <t>Harris County (TX), Hillsborough (FL), and Bexar (TX) rise because their income fits the fast-casual target.</t>
  </si>
  <si>
    <t>Orange County (CA) and Montgomery County (MD) drop — too affluent for Panda Express's core market.</t>
  </si>
  <si>
    <t>Scenario B — Heavy on Market Gap (40%):</t>
  </si>
  <si>
    <t>Counties with fewer restaurants per 10K people rise: Douglas (CO), Collin (TX), Riverside (CA).</t>
  </si>
  <si>
    <t>These represent 'white space' — less competition, more room to grow.</t>
  </si>
  <si>
    <t>But watch out: fewer restaurants might also mean lower demand, not just less competition.</t>
  </si>
  <si>
    <t>Key teaching moment: The weights ARE the business strategy. Different executives would</t>
  </si>
  <si>
    <t>choose different weights depending on whether they prioritize volume (population),</t>
  </si>
  <si>
    <t>customer fit (income), or competitive advantage (market gap).</t>
  </si>
  <si>
    <t xml:space="preserve">  ✓ Strong answer: Changes weights AND explains which counties moved and WHY</t>
  </si>
  <si>
    <t xml:space="preserve">  ✗ Weak answer: Changes weights but doesn't interpret the shift</t>
  </si>
  <si>
    <t>Good additions students might propose:</t>
  </si>
  <si>
    <t>1. % Hispanic/Asian Population — Panda Express historically performs well in diverse communities.</t>
  </si>
  <si>
    <t xml:space="preserve">   Census variable: B03002 (Hispanic or Latino Origin) or B02001 (Race)</t>
  </si>
  <si>
    <t xml:space="preserve">   Scoring: Higher % = higher score (up to a point)</t>
  </si>
  <si>
    <t>2. Median Age — Younger counties skew toward fast-casual.</t>
  </si>
  <si>
    <t xml:space="preserve">   Census variable: B01002_001E (Median Age)</t>
  </si>
  <si>
    <t xml:space="preserve">   Scoring: &lt;35 = 5, 35-38 = 4, 38-42 = 3, 42+ = 2</t>
  </si>
  <si>
    <t>3. % Renter-Occupied Housing — Renters tend to eat out more than homeowners.</t>
  </si>
  <si>
    <t xml:space="preserve">   Census variable: B25003 (Tenure)</t>
  </si>
  <si>
    <t>4. Average Commute Time — Longer commutes = more drive-thru traffic.</t>
  </si>
  <si>
    <t xml:space="preserve">   Census variable: B08303 (Travel Time to Work)</t>
  </si>
  <si>
    <t>Common mistake: Students add a variable that's already captured (e.g., 'number of restaurants'</t>
  </si>
  <si>
    <t>when we already have restaurants per 10K). Push them to think about what's MISSING.</t>
  </si>
  <si>
    <t>Step-by-step for Power Query with Census API:</t>
  </si>
  <si>
    <t>1. Go to Data → Get Data → From Web</t>
  </si>
  <si>
    <t>2. Paste this URL (all California counties, income + population):</t>
  </si>
  <si>
    <t>https://api.census.gov/data/2022/acs/acs5?get=NAME,B19013_001E,B01003_001E&amp;for=county:*&amp;in=state:06</t>
  </si>
  <si>
    <t>3. Choose CSV or JSON format when prompted</t>
  </si>
  <si>
    <t>4. In Power Query, the first row is the header — click 'Use First Row as Headers'</t>
  </si>
  <si>
    <t>5. Rename columns: B19013_001E → Median Income, B01003_001E → Population</t>
  </si>
  <si>
    <t>6. Change data types: Income and Population to Whole Number</t>
  </si>
  <si>
    <t>7. Close &amp; Load</t>
  </si>
  <si>
    <t>State FIPS codes students will need: 06=CA, 48=TX, 12=FL, 36=NY, 04=AZ, 13=GA</t>
  </si>
  <si>
    <t>Full list: https://www.census.gov/library/reference/code-lists/ansi.html</t>
  </si>
  <si>
    <t>Watch for: Students may need a free API key for larger queries.</t>
  </si>
  <si>
    <t>Sign up at: https://api.census.gov/data/key_signup.html</t>
  </si>
  <si>
    <t>Challenge 4: Executive Memo — Sample A+ Answer</t>
  </si>
  <si>
    <t>Example strong response:</t>
  </si>
  <si>
    <t>"Based on our analysis of 25 U.S. counties using Census data on population, household income,</t>
  </si>
  <si>
    <t>age demographics, commuter patterns, and restaurant density, we recommend the following</t>
  </si>
  <si>
    <t>5 counties for Panda Express expansion:</t>
  </si>
  <si>
    <t>1. Harris County, TX (Houston) — 4.7M population, $61K median income in our sweet spot,</t>
  </si>
  <si>
    <t xml:space="preserve">   38.5% young adults, and high commuter traffic. Strong existing restaurant market proves demand.</t>
  </si>
  <si>
    <t>2. Wake County, NC (Raleigh) — Fast-growing market (1.2M), educated workforce, $84K income,</t>
  </si>
  <si>
    <t xml:space="preserve">   and only 6.4 restaurants per 10K — significant white space for new entry.</t>
  </si>
  <si>
    <t>3. Fulton County, GA (Atlanta) — 1.1M population with 40% young adults (highest in our set),</t>
  </si>
  <si>
    <t xml:space="preserve">   strong commuter traffic, and a proven fast-casual dining culture.</t>
  </si>
  <si>
    <t>4. Salt Lake County, UT — 1.2M population, 39% young adults, high commuter rate,</t>
  </si>
  <si>
    <t xml:space="preserve">   and relatively low restaurant density (6.8/10K). Growing market with room to expand.</t>
  </si>
  <si>
    <t>5. Ada County, ID (Boise) — Emerging market with 512K population, ideal income ($72K),</t>
  </si>
  <si>
    <t xml:space="preserve">   strong commuter base, and lowest restaurant competition in our set (6.5/10K).</t>
  </si>
  <si>
    <t>Risk factors to monitor: local zoning/permitting timelines, proximity to existing Panda Express</t>
  </si>
  <si>
    <t>locations (cannibalization risk), and lease cost data we don't have in this analysis."</t>
  </si>
  <si>
    <t>Grading notes:</t>
  </si>
  <si>
    <t xml:space="preserve">  ✓ Names specific counties with supporting data points</t>
  </si>
  <si>
    <t xml:space="preserve">  ✓ Connects each recommendation to the scoring criteria</t>
  </si>
  <si>
    <t xml:space="preserve">  ✓ Acknowledges what the model DOESN'T capture (risks, limitations)</t>
  </si>
  <si>
    <t xml:space="preserve">  ✓ Written for a business audience, not a textbook</t>
  </si>
  <si>
    <t xml:space="preserve">  ✗ Weak: 'The top 5 scored counties should be selected.' (no reasoning, no specifics)</t>
  </si>
  <si>
    <t xml:space="preserve">  ✗ Weak: Lists counties without explaining WHY they ranked well</t>
  </si>
  <si>
    <t>Challenge 5: Think Like a Skeptic — What's Missing?</t>
  </si>
  <si>
    <t>Strong answers will identify data gaps. Here are the key ones:</t>
  </si>
  <si>
    <t>1. Traffic patterns &amp; foot traffic — Census doesn't capture daily traffic counts at potential sites.</t>
  </si>
  <si>
    <t xml:space="preserve">   Real site selectors use services like Placer.ai or SafeGraph for this.</t>
  </si>
  <si>
    <t>2. Competitor density — We have total restaurants per 10K, but not specifically how many</t>
  </si>
  <si>
    <t xml:space="preserve">   fast-casual Asian restaurants are already there. Panda next to a Chipotle is fine;</t>
  </si>
  <si>
    <t xml:space="preserve">   Panda next to three other Asian fast-casual spots is a different story.</t>
  </si>
  <si>
    <t>3. Lease/real estate costs — A great market doesn't help if rent is $80/sq ft.</t>
  </si>
  <si>
    <t>4. Local regulations — Some counties have strict zoning, drive-thru bans, or sign ordinances.</t>
  </si>
  <si>
    <t>5. Delivery demand — Post-COVID, some markets are more delivery-oriented. Census doesn't</t>
  </si>
  <si>
    <t xml:space="preserve">   capture DoorDash/UberEats demand density.</t>
  </si>
  <si>
    <t>6. Existing Panda Express locations — We might be recommending counties where Panda</t>
  </si>
  <si>
    <t xml:space="preserve">   already has 15 stores (cannibalization risk).</t>
  </si>
  <si>
    <t>This is the perfect setup for discussing the CRISP-DM 'Business Understanding' phase —</t>
  </si>
  <si>
    <t>knowing what data you NEED vs. what data you HAVE is a core analytics skill.</t>
  </si>
  <si>
    <t>Created by: Dr. Benyawarath "Yaa" Nithithanatchinnapat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</si>
</sst>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\$#,##0"/>
    <numFmt numFmtId="165" formatCode="0.0"/>
  </numFmts>
  <fonts count="21" x14ac:knownFonts="1">
    <font>
      <sz val="11"/>
      <color theme="1"/>
      <name val="Calibri"/>
      <family val="2"/>
      <charset val="1"/>
    </font>
    <font>
      <b/>
      <sz val="16"/>
      <color rgb="FF1B2A4A"/>
      <name val="Arial"/>
      <family val="2"/>
    </font>
    <font>
      <i/>
      <sz val="11"/>
      <color rgb="FF2A7B88"/>
      <name val="Arial"/>
      <family val="2"/>
    </font>
    <font>
      <b/>
      <sz val="12"/>
      <color rgb="FF2A7B88"/>
      <name val="Arial"/>
      <family val="2"/>
    </font>
    <font>
      <sz val="10"/>
      <color rgb="FF333333"/>
      <name val="Arial"/>
      <family val="2"/>
    </font>
    <font>
      <b/>
      <sz val="10"/>
      <color rgb="FFC4704B"/>
      <name val="Arial"/>
      <family val="2"/>
    </font>
    <font>
      <sz val="10"/>
      <color rgb="FF0563C1"/>
      <name val="Arial"/>
      <family val="2"/>
    </font>
    <font>
      <i/>
      <sz val="10"/>
      <color rgb="FF666666"/>
      <name val="Arial"/>
      <family val="2"/>
    </font>
    <font>
      <b/>
      <sz val="11"/>
      <color rgb="FFFFFFFF"/>
      <name val="Arial"/>
      <family val="2"/>
    </font>
    <font>
      <b/>
      <sz val="10"/>
      <color rgb="FF1B2A4A"/>
      <name val="Arial"/>
      <family val="2"/>
    </font>
    <font>
      <b/>
      <sz val="11"/>
      <color rgb="FFD12420"/>
      <name val="Arial"/>
      <family val="2"/>
    </font>
    <font>
      <b/>
      <sz val="11"/>
      <color rgb="FF1B2A4A"/>
      <name val="Arial"/>
      <family val="2"/>
    </font>
    <font>
      <b/>
      <sz val="12"/>
      <color rgb="FFC4704B"/>
      <name val="Arial"/>
      <family val="2"/>
    </font>
    <font>
      <i/>
      <sz val="10"/>
      <color rgb="FF999999"/>
      <name val="Arial"/>
      <family val="2"/>
    </font>
    <font>
      <b/>
      <sz val="16"/>
      <color rgb="FFC62828"/>
      <name val="Arial"/>
      <family val="2"/>
    </font>
    <font>
      <b/>
      <i/>
      <sz val="11"/>
      <color rgb="FFC62828"/>
      <name val="Arial"/>
      <family val="2"/>
    </font>
    <font>
      <sz val="10"/>
      <color rgb="FF7A9E7E"/>
      <name val="Arial"/>
      <family val="2"/>
    </font>
    <font>
      <sz val="10"/>
      <color rgb="FFC62828"/>
      <name val="Arial"/>
      <family val="2"/>
    </font>
    <font>
      <b/>
      <sz val="10"/>
      <color rgb="FFC62828"/>
      <name val="Arial"/>
      <family val="2"/>
    </font>
    <font>
      <sz val="10"/>
      <color rgb="FF333333"/>
      <name val="Consolas"/>
      <family val="3"/>
    </font>
    <font>
      <b/>
      <sz val="16"/>
      <color theme="9" tint="-0.499984740745262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F8F0"/>
        <bgColor rgb="FFF9F9F9"/>
      </patternFill>
    </fill>
    <fill>
      <patternFill patternType="solid">
        <fgColor rgb="FF1B2A4A"/>
        <bgColor rgb="FF333333"/>
      </patternFill>
    </fill>
    <fill>
      <patternFill patternType="solid">
        <fgColor rgb="FFF5F0EB"/>
        <bgColor rgb="FFF5F5F5"/>
      </patternFill>
    </fill>
    <fill>
      <patternFill patternType="solid">
        <fgColor rgb="FFFFF3D6"/>
        <bgColor rgb="FFFFF3E0"/>
      </patternFill>
    </fill>
    <fill>
      <patternFill patternType="solid">
        <fgColor rgb="FFD12420"/>
        <bgColor rgb="FFC62828"/>
      </patternFill>
    </fill>
    <fill>
      <patternFill patternType="solid">
        <fgColor rgb="FFFFFDE7"/>
        <bgColor rgb="FFFFF8F0"/>
      </patternFill>
    </fill>
    <fill>
      <patternFill patternType="solid">
        <fgColor rgb="FFFFF3E0"/>
        <bgColor rgb="FFFFF3D6"/>
      </patternFill>
    </fill>
    <fill>
      <patternFill patternType="solid">
        <fgColor rgb="FFF5F5F5"/>
        <bgColor rgb="FFF9F9F9"/>
      </patternFill>
    </fill>
  </fills>
  <borders count="3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 style="thin">
        <color rgb="FFCCCCCC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4" fillId="2" borderId="0" xfId="0" applyFont="1" applyFill="1"/>
    <xf numFmtId="0" fontId="0" fillId="2" borderId="0" xfId="0" applyFill="1"/>
    <xf numFmtId="0" fontId="5" fillId="2" borderId="0" xfId="0" applyFont="1" applyFill="1"/>
    <xf numFmtId="0" fontId="4" fillId="2" borderId="0" xfId="0" applyFont="1" applyFill="1" applyAlignment="1">
      <alignment vertical="top" wrapText="1"/>
    </xf>
    <xf numFmtId="0" fontId="6" fillId="2" borderId="0" xfId="0" applyFont="1" applyFill="1"/>
    <xf numFmtId="0" fontId="8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3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/>
    </xf>
    <xf numFmtId="3" fontId="4" fillId="4" borderId="1" xfId="0" applyNumberFormat="1" applyFont="1" applyFill="1" applyBorder="1" applyAlignment="1">
      <alignment horizontal="center" vertical="center"/>
    </xf>
    <xf numFmtId="164" fontId="4" fillId="4" borderId="1" xfId="0" applyNumberFormat="1" applyFont="1" applyFill="1" applyBorder="1" applyAlignment="1">
      <alignment horizontal="center" vertical="center"/>
    </xf>
    <xf numFmtId="165" fontId="4" fillId="4" borderId="1" xfId="0" applyNumberFormat="1" applyFont="1" applyFill="1" applyBorder="1" applyAlignment="1">
      <alignment horizontal="center" vertical="center"/>
    </xf>
    <xf numFmtId="0" fontId="3" fillId="0" borderId="0" xfId="0" applyFont="1"/>
    <xf numFmtId="0" fontId="9" fillId="5" borderId="1" xfId="0" applyFont="1" applyFill="1" applyBorder="1" applyAlignment="1">
      <alignment horizontal="center" vertical="center"/>
    </xf>
    <xf numFmtId="9" fontId="10" fillId="5" borderId="1" xfId="0" applyNumberFormat="1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4" fillId="0" borderId="1" xfId="0" applyFont="1" applyBorder="1"/>
    <xf numFmtId="0" fontId="4" fillId="0" borderId="1" xfId="0" applyFont="1" applyBorder="1" applyAlignment="1">
      <alignment horizontal="center" vertical="center"/>
    </xf>
    <xf numFmtId="2" fontId="11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4" borderId="1" xfId="0" applyFont="1" applyFill="1" applyBorder="1"/>
    <xf numFmtId="0" fontId="4" fillId="4" borderId="1" xfId="0" applyFont="1" applyFill="1" applyBorder="1" applyAlignment="1">
      <alignment horizontal="center" vertical="center"/>
    </xf>
    <xf numFmtId="2" fontId="11" fillId="4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top" wrapText="1"/>
    </xf>
    <xf numFmtId="0" fontId="9" fillId="0" borderId="0" xfId="0" applyFont="1"/>
    <xf numFmtId="0" fontId="16" fillId="2" borderId="0" xfId="0" applyFont="1" applyFill="1" applyAlignment="1">
      <alignment vertical="top" wrapText="1"/>
    </xf>
    <xf numFmtId="0" fontId="17" fillId="2" borderId="0" xfId="0" applyFont="1" applyFill="1" applyAlignment="1">
      <alignment vertical="top" wrapText="1"/>
    </xf>
    <xf numFmtId="0" fontId="18" fillId="8" borderId="0" xfId="0" applyFont="1" applyFill="1" applyAlignment="1">
      <alignment vertical="top" wrapText="1"/>
    </xf>
    <xf numFmtId="0" fontId="19" fillId="9" borderId="0" xfId="0" applyFont="1" applyFill="1" applyAlignment="1">
      <alignment vertical="top" wrapText="1"/>
    </xf>
    <xf numFmtId="0" fontId="12" fillId="2" borderId="0" xfId="0" applyFont="1" applyFill="1"/>
    <xf numFmtId="0" fontId="14" fillId="2" borderId="0" xfId="0" applyFont="1" applyFill="1"/>
    <xf numFmtId="0" fontId="15" fillId="2" borderId="0" xfId="0" applyFont="1" applyFill="1"/>
    <xf numFmtId="0" fontId="3" fillId="2" borderId="0" xfId="0" applyFont="1" applyFill="1"/>
    <xf numFmtId="0" fontId="4" fillId="2" borderId="0" xfId="0" applyFont="1" applyFill="1"/>
    <xf numFmtId="0" fontId="1" fillId="2" borderId="0" xfId="0" applyFont="1" applyFill="1"/>
    <xf numFmtId="0" fontId="2" fillId="2" borderId="0" xfId="0" applyFont="1" applyFill="1"/>
    <xf numFmtId="0" fontId="1" fillId="0" borderId="0" xfId="0" applyFont="1"/>
    <xf numFmtId="0" fontId="7" fillId="0" borderId="0" xfId="0" applyFont="1"/>
    <xf numFmtId="0" fontId="12" fillId="0" borderId="0" xfId="0" applyFont="1"/>
    <xf numFmtId="0" fontId="13" fillId="7" borderId="2" xfId="0" applyFont="1" applyFill="1" applyBorder="1" applyAlignment="1">
      <alignment vertical="top" wrapText="1"/>
    </xf>
    <xf numFmtId="0" fontId="20" fillId="2" borderId="0" xfId="0" applyFont="1" applyFill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3CADFA9-BBC5-4C75-A35B-F27B6FA0EF76}"/>
  </tableStyles>
  <colors>
    <indexedColors>
      <rgbColor rgb="FF000000"/>
      <rgbColor rgb="FFFFFFFF"/>
      <rgbColor rgb="FFD1242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2A7B88"/>
      <rgbColor rgb="FFCCCCCC"/>
      <rgbColor rgb="FF878787"/>
      <rgbColor rgb="FF9999FF"/>
      <rgbColor rgb="FF993366"/>
      <rgbColor rgb="FFFFFDE7"/>
      <rgbColor rgb="FFF5F5F5"/>
      <rgbColor rgb="FF660066"/>
      <rgbColor rgb="FFC4704B"/>
      <rgbColor rgb="FF0563C1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9F9F9"/>
      <rgbColor rgb="FFF5F0EB"/>
      <rgbColor rgb="FFFFF3D6"/>
      <rgbColor rgb="FFFFF8F0"/>
      <rgbColor rgb="FFFF99CC"/>
      <rgbColor rgb="FFCC99FF"/>
      <rgbColor rgb="FFFFF3E0"/>
      <rgbColor rgb="FF3366FF"/>
      <rgbColor rgb="FF33CCCC"/>
      <rgbColor rgb="FF99CC00"/>
      <rgbColor rgb="FFFFCC00"/>
      <rgbColor rgb="FFFF9900"/>
      <rgbColor rgb="FFFF6600"/>
      <rgbColor rgb="FF666666"/>
      <rgbColor rgb="FF999999"/>
      <rgbColor rgb="FF1B2A4A"/>
      <rgbColor rgb="FF7A9E7E"/>
      <rgbColor rgb="FF003300"/>
      <rgbColor rgb="FF333300"/>
      <rgbColor rgb="FFC62828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US" sz="1800" b="1" strike="noStrike" spc="-1">
                <a:solidFill>
                  <a:srgbClr val="000000"/>
                </a:solidFill>
                <a:latin typeface="Calibri"/>
              </a:rPr>
              <a:t>Site Selection Scores by County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'Site Score'!$H$9</c:f>
              <c:strCache>
                <c:ptCount val="1"/>
                <c:pt idx="0">
                  <c:v>TOTAL SCORE</c:v>
                </c:pt>
              </c:strCache>
            </c:strRef>
          </c:tx>
          <c:spPr>
            <a:solidFill>
              <a:srgbClr val="D12420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'Site Score'!$B$10:$B$34</c:f>
              <c:strCache>
                <c:ptCount val="25"/>
                <c:pt idx="0">
                  <c:v>Maricopa</c:v>
                </c:pt>
                <c:pt idx="1">
                  <c:v>Harris</c:v>
                </c:pt>
                <c:pt idx="2">
                  <c:v>Clark</c:v>
                </c:pt>
                <c:pt idx="3">
                  <c:v>Orange</c:v>
                </c:pt>
                <c:pt idx="4">
                  <c:v>King</c:v>
                </c:pt>
                <c:pt idx="5">
                  <c:v>Fulton</c:v>
                </c:pt>
                <c:pt idx="6">
                  <c:v>Wake</c:v>
                </c:pt>
                <c:pt idx="7">
                  <c:v>Salt Lake</c:v>
                </c:pt>
                <c:pt idx="8">
                  <c:v>Hennepin</c:v>
                </c:pt>
                <c:pt idx="9">
                  <c:v>Franklin</c:v>
                </c:pt>
                <c:pt idx="10">
                  <c:v>Bexar</c:v>
                </c:pt>
                <c:pt idx="11">
                  <c:v>Hillsborough</c:v>
                </c:pt>
                <c:pt idx="12">
                  <c:v>Sacramento</c:v>
                </c:pt>
                <c:pt idx="13">
                  <c:v>Riverside</c:v>
                </c:pt>
                <c:pt idx="14">
                  <c:v>Tarrant</c:v>
                </c:pt>
                <c:pt idx="15">
                  <c:v>Collin</c:v>
                </c:pt>
                <c:pt idx="16">
                  <c:v>Gwinnett</c:v>
                </c:pt>
                <c:pt idx="17">
                  <c:v>DuPage</c:v>
                </c:pt>
                <c:pt idx="18">
                  <c:v>Shelby</c:v>
                </c:pt>
                <c:pt idx="19">
                  <c:v>Kern</c:v>
                </c:pt>
                <c:pt idx="20">
                  <c:v>Montgomery</c:v>
                </c:pt>
                <c:pt idx="21">
                  <c:v>Dane</c:v>
                </c:pt>
                <c:pt idx="22">
                  <c:v>Douglas</c:v>
                </c:pt>
                <c:pt idx="23">
                  <c:v>Washoe</c:v>
                </c:pt>
                <c:pt idx="24">
                  <c:v>Ada</c:v>
                </c:pt>
              </c:strCache>
            </c:strRef>
          </c:cat>
          <c:val>
            <c:numRef>
              <c:f>'Site Score'!$H$10:$H$34</c:f>
              <c:numCache>
                <c:formatCode>0.00</c:formatCode>
                <c:ptCount val="25"/>
                <c:pt idx="0">
                  <c:v>4.3499999999999996</c:v>
                </c:pt>
                <c:pt idx="1">
                  <c:v>4.25</c:v>
                </c:pt>
                <c:pt idx="2">
                  <c:v>3.6999999999999997</c:v>
                </c:pt>
                <c:pt idx="3">
                  <c:v>3.1500000000000004</c:v>
                </c:pt>
                <c:pt idx="4">
                  <c:v>3.0999999999999996</c:v>
                </c:pt>
                <c:pt idx="5">
                  <c:v>3.8499999999999996</c:v>
                </c:pt>
                <c:pt idx="6">
                  <c:v>4.25</c:v>
                </c:pt>
                <c:pt idx="7">
                  <c:v>4.45</c:v>
                </c:pt>
                <c:pt idx="8">
                  <c:v>3.95</c:v>
                </c:pt>
                <c:pt idx="9">
                  <c:v>3.95</c:v>
                </c:pt>
                <c:pt idx="10">
                  <c:v>4.2</c:v>
                </c:pt>
                <c:pt idx="11">
                  <c:v>3.75</c:v>
                </c:pt>
                <c:pt idx="12">
                  <c:v>3.75</c:v>
                </c:pt>
                <c:pt idx="13">
                  <c:v>3.9499999999999997</c:v>
                </c:pt>
                <c:pt idx="14">
                  <c:v>4.5</c:v>
                </c:pt>
                <c:pt idx="15">
                  <c:v>3.55</c:v>
                </c:pt>
                <c:pt idx="16">
                  <c:v>4.05</c:v>
                </c:pt>
                <c:pt idx="17">
                  <c:v>3.1</c:v>
                </c:pt>
                <c:pt idx="18">
                  <c:v>3.1999999999999997</c:v>
                </c:pt>
                <c:pt idx="19">
                  <c:v>3.5</c:v>
                </c:pt>
                <c:pt idx="20">
                  <c:v>2.75</c:v>
                </c:pt>
                <c:pt idx="21">
                  <c:v>4.05</c:v>
                </c:pt>
                <c:pt idx="22">
                  <c:v>2.65</c:v>
                </c:pt>
                <c:pt idx="23">
                  <c:v>3.0999999999999996</c:v>
                </c:pt>
                <c:pt idx="24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B94-4467-B89C-BE57E30471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5042631"/>
        <c:axId val="42227466"/>
      </c:barChart>
      <c:catAx>
        <c:axId val="65042631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42227466"/>
        <c:crosses val="autoZero"/>
        <c:auto val="1"/>
        <c:lblAlgn val="ctr"/>
        <c:lblOffset val="100"/>
        <c:noMultiLvlLbl val="0"/>
      </c:catAx>
      <c:valAx>
        <c:axId val="42227466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Weighted Score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0.00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65042631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34</xdr:row>
      <xdr:rowOff>131040</xdr:rowOff>
    </xdr:from>
    <xdr:to>
      <xdr:col>12</xdr:col>
      <xdr:colOff>75900</xdr:colOff>
      <xdr:row>64</xdr:row>
      <xdr:rowOff>175320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D12420"/>
  </sheetPr>
  <dimension ref="A1:D29"/>
  <sheetViews>
    <sheetView topLeftCell="A6" zoomScaleNormal="100" workbookViewId="0"/>
  </sheetViews>
  <sheetFormatPr defaultColWidth="8.6640625" defaultRowHeight="14.4" x14ac:dyDescent="0.3"/>
  <cols>
    <col min="1" max="1" width="3" customWidth="1"/>
    <col min="2" max="2" width="5" customWidth="1"/>
    <col min="3" max="3" width="70" customWidth="1"/>
    <col min="4" max="4" width="35" customWidth="1"/>
  </cols>
  <sheetData>
    <row r="1" spans="1:4" ht="15" customHeight="1" x14ac:dyDescent="0.3">
      <c r="A1" s="2"/>
      <c r="B1" s="2"/>
      <c r="C1" s="2"/>
      <c r="D1" s="2"/>
    </row>
    <row r="2" spans="1:4" ht="19.5" customHeight="1" x14ac:dyDescent="0.4">
      <c r="A2" s="2"/>
      <c r="B2" s="38" t="s">
        <v>0</v>
      </c>
      <c r="C2" s="38"/>
      <c r="D2" s="38"/>
    </row>
    <row r="3" spans="1:4" ht="15" customHeight="1" x14ac:dyDescent="0.3">
      <c r="A3" s="2"/>
      <c r="B3" s="39" t="s">
        <v>1</v>
      </c>
      <c r="C3" s="39"/>
      <c r="D3" s="39"/>
    </row>
    <row r="4" spans="1:4" ht="15" customHeight="1" x14ac:dyDescent="0.3">
      <c r="A4" s="2"/>
      <c r="B4" s="2"/>
      <c r="C4" s="2"/>
      <c r="D4" s="2"/>
    </row>
    <row r="5" spans="1:4" ht="15" customHeight="1" x14ac:dyDescent="0.3">
      <c r="A5" s="2"/>
      <c r="B5" s="36" t="s">
        <v>2</v>
      </c>
      <c r="C5" s="36"/>
      <c r="D5" s="36"/>
    </row>
    <row r="6" spans="1:4" ht="15" customHeight="1" x14ac:dyDescent="0.3">
      <c r="A6" s="2"/>
      <c r="B6" s="2"/>
      <c r="C6" s="2"/>
      <c r="D6" s="2"/>
    </row>
    <row r="7" spans="1:4" ht="15" customHeight="1" x14ac:dyDescent="0.3">
      <c r="A7" s="2"/>
      <c r="B7" s="2"/>
      <c r="C7" s="37" t="s">
        <v>3</v>
      </c>
      <c r="D7" s="37"/>
    </row>
    <row r="8" spans="1:4" ht="15" customHeight="1" x14ac:dyDescent="0.3">
      <c r="A8" s="2"/>
      <c r="B8" s="2"/>
      <c r="C8" s="37" t="s">
        <v>4</v>
      </c>
      <c r="D8" s="37"/>
    </row>
    <row r="9" spans="1:4" ht="15" customHeight="1" x14ac:dyDescent="0.3">
      <c r="A9" s="2"/>
      <c r="B9" s="2"/>
      <c r="C9" s="37" t="s">
        <v>5</v>
      </c>
      <c r="D9" s="37"/>
    </row>
    <row r="10" spans="1:4" ht="15" customHeight="1" x14ac:dyDescent="0.3">
      <c r="A10" s="2"/>
      <c r="B10" s="2"/>
      <c r="C10" s="37"/>
      <c r="D10" s="37"/>
    </row>
    <row r="11" spans="1:4" ht="15" customHeight="1" x14ac:dyDescent="0.3">
      <c r="A11" s="2"/>
      <c r="B11" s="2"/>
      <c r="C11" s="37" t="s">
        <v>6</v>
      </c>
      <c r="D11" s="37"/>
    </row>
    <row r="12" spans="1:4" ht="15" customHeight="1" x14ac:dyDescent="0.3">
      <c r="A12" s="2"/>
      <c r="B12" s="2"/>
      <c r="C12" s="37" t="s">
        <v>7</v>
      </c>
      <c r="D12" s="37"/>
    </row>
    <row r="13" spans="1:4" ht="15" customHeight="1" x14ac:dyDescent="0.3">
      <c r="A13" s="2"/>
      <c r="B13" s="2"/>
      <c r="C13" s="2"/>
      <c r="D13" s="2"/>
    </row>
    <row r="14" spans="1:4" ht="15" customHeight="1" x14ac:dyDescent="0.3">
      <c r="A14" s="2"/>
      <c r="B14" s="36" t="s">
        <v>8</v>
      </c>
      <c r="C14" s="36"/>
      <c r="D14" s="36"/>
    </row>
    <row r="15" spans="1:4" ht="15" customHeight="1" x14ac:dyDescent="0.3">
      <c r="A15" s="2"/>
      <c r="B15" s="2"/>
      <c r="C15" s="2"/>
      <c r="D15" s="2"/>
    </row>
    <row r="16" spans="1:4" ht="30" customHeight="1" x14ac:dyDescent="0.3">
      <c r="A16" s="2"/>
      <c r="B16" s="3" t="s">
        <v>9</v>
      </c>
      <c r="C16" s="4" t="s">
        <v>10</v>
      </c>
      <c r="D16" s="2"/>
    </row>
    <row r="17" spans="1:4" ht="30" customHeight="1" x14ac:dyDescent="0.3">
      <c r="A17" s="2"/>
      <c r="B17" s="3" t="s">
        <v>9</v>
      </c>
      <c r="C17" s="4" t="s">
        <v>11</v>
      </c>
      <c r="D17" s="2"/>
    </row>
    <row r="18" spans="1:4" ht="30" customHeight="1" x14ac:dyDescent="0.3">
      <c r="A18" s="2"/>
      <c r="B18" s="3" t="s">
        <v>9</v>
      </c>
      <c r="C18" s="4" t="s">
        <v>12</v>
      </c>
      <c r="D18" s="2"/>
    </row>
    <row r="19" spans="1:4" ht="30" customHeight="1" x14ac:dyDescent="0.3">
      <c r="A19" s="2"/>
      <c r="B19" s="3" t="s">
        <v>9</v>
      </c>
      <c r="C19" s="4" t="s">
        <v>13</v>
      </c>
      <c r="D19" s="2"/>
    </row>
    <row r="20" spans="1:4" ht="30" customHeight="1" x14ac:dyDescent="0.3">
      <c r="A20" s="2"/>
      <c r="B20" s="3" t="s">
        <v>9</v>
      </c>
      <c r="C20" s="4" t="s">
        <v>14</v>
      </c>
      <c r="D20" s="2"/>
    </row>
    <row r="21" spans="1:4" ht="15" customHeight="1" x14ac:dyDescent="0.3">
      <c r="A21" s="2"/>
      <c r="B21" s="2"/>
      <c r="C21" s="2"/>
      <c r="D21" s="2"/>
    </row>
    <row r="22" spans="1:4" ht="15" customHeight="1" x14ac:dyDescent="0.3">
      <c r="A22" s="2"/>
      <c r="B22" s="36" t="s">
        <v>15</v>
      </c>
      <c r="C22" s="36"/>
      <c r="D22" s="36"/>
    </row>
    <row r="23" spans="1:4" ht="15" customHeight="1" x14ac:dyDescent="0.3">
      <c r="A23" s="2"/>
      <c r="B23" s="2"/>
      <c r="C23" s="1" t="s">
        <v>16</v>
      </c>
      <c r="D23" s="2"/>
    </row>
    <row r="24" spans="1:4" ht="15" customHeight="1" x14ac:dyDescent="0.3">
      <c r="A24" s="2"/>
      <c r="B24" s="2"/>
      <c r="C24" s="1" t="s">
        <v>17</v>
      </c>
      <c r="D24" s="2"/>
    </row>
    <row r="25" spans="1:4" ht="15" customHeight="1" x14ac:dyDescent="0.3">
      <c r="A25" s="2"/>
      <c r="B25" s="2"/>
      <c r="C25" s="5" t="s">
        <v>18</v>
      </c>
      <c r="D25" s="2"/>
    </row>
    <row r="26" spans="1:4" ht="15" customHeight="1" x14ac:dyDescent="0.3">
      <c r="A26" s="2"/>
      <c r="B26" s="2"/>
      <c r="C26" s="5" t="s">
        <v>19</v>
      </c>
      <c r="D26" s="2"/>
    </row>
    <row r="27" spans="1:4" ht="15" customHeight="1" x14ac:dyDescent="0.3">
      <c r="A27" s="2"/>
      <c r="B27" s="2"/>
      <c r="C27" s="2"/>
      <c r="D27" s="2"/>
    </row>
    <row r="28" spans="1:4" ht="15" customHeight="1" x14ac:dyDescent="0.3">
      <c r="A28" s="2"/>
      <c r="B28" s="2"/>
      <c r="C28" s="2"/>
      <c r="D28" s="2"/>
    </row>
    <row r="29" spans="1:4" ht="15" customHeight="1" x14ac:dyDescent="0.3">
      <c r="A29" s="2"/>
      <c r="B29" s="2"/>
      <c r="C29" s="2"/>
      <c r="D29" s="2"/>
    </row>
  </sheetData>
  <mergeCells count="11">
    <mergeCell ref="B2:D2"/>
    <mergeCell ref="B3:D3"/>
    <mergeCell ref="B5:D5"/>
    <mergeCell ref="C7:D7"/>
    <mergeCell ref="C8:D8"/>
    <mergeCell ref="B22:D22"/>
    <mergeCell ref="C9:D9"/>
    <mergeCell ref="C10:D10"/>
    <mergeCell ref="C11:D11"/>
    <mergeCell ref="C12:D12"/>
    <mergeCell ref="B14:D14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2A7B88"/>
  </sheetPr>
  <dimension ref="B2:H30"/>
  <sheetViews>
    <sheetView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L10" sqref="L10"/>
    </sheetView>
  </sheetViews>
  <sheetFormatPr defaultColWidth="8.6640625" defaultRowHeight="14.4" x14ac:dyDescent="0.3"/>
  <cols>
    <col min="1" max="1" width="3" customWidth="1"/>
    <col min="2" max="2" width="26" customWidth="1"/>
    <col min="3" max="3" width="6" bestFit="1" customWidth="1"/>
    <col min="4" max="4" width="11.33203125" bestFit="1" customWidth="1"/>
    <col min="5" max="5" width="22.5546875" bestFit="1" customWidth="1"/>
    <col min="6" max="6" width="14.44140625" bestFit="1" customWidth="1"/>
    <col min="7" max="7" width="16.33203125" bestFit="1" customWidth="1"/>
    <col min="8" max="8" width="20.88671875" bestFit="1" customWidth="1"/>
  </cols>
  <sheetData>
    <row r="2" spans="2:8" ht="19.5" customHeight="1" x14ac:dyDescent="0.4">
      <c r="B2" s="40" t="s">
        <v>20</v>
      </c>
      <c r="C2" s="40"/>
      <c r="D2" s="40"/>
      <c r="E2" s="40"/>
      <c r="F2" s="40"/>
      <c r="G2" s="40"/>
      <c r="H2" s="40"/>
    </row>
    <row r="3" spans="2:8" ht="15" customHeight="1" x14ac:dyDescent="0.3">
      <c r="B3" s="41" t="s">
        <v>21</v>
      </c>
      <c r="C3" s="41"/>
      <c r="D3" s="41"/>
      <c r="E3" s="41"/>
      <c r="F3" s="41"/>
      <c r="G3" s="41"/>
      <c r="H3" s="41"/>
    </row>
    <row r="5" spans="2:8" ht="15" customHeight="1" x14ac:dyDescent="0.3">
      <c r="B5" s="6" t="s">
        <v>22</v>
      </c>
      <c r="C5" s="6" t="s">
        <v>23</v>
      </c>
      <c r="D5" s="6" t="s">
        <v>24</v>
      </c>
      <c r="E5" s="6" t="s">
        <v>25</v>
      </c>
      <c r="F5" s="6" t="s">
        <v>26</v>
      </c>
      <c r="G5" s="6" t="s">
        <v>27</v>
      </c>
      <c r="H5" s="6" t="s">
        <v>28</v>
      </c>
    </row>
    <row r="6" spans="2:8" ht="15" customHeight="1" x14ac:dyDescent="0.3">
      <c r="B6" s="7" t="s">
        <v>29</v>
      </c>
      <c r="C6" s="7" t="s">
        <v>30</v>
      </c>
      <c r="D6" s="8">
        <v>4496588</v>
      </c>
      <c r="E6" s="9">
        <v>72420</v>
      </c>
      <c r="F6" s="10">
        <v>36.200000000000003</v>
      </c>
      <c r="G6" s="10">
        <v>74.099999999999994</v>
      </c>
      <c r="H6" s="10">
        <v>8.1999999999999993</v>
      </c>
    </row>
    <row r="7" spans="2:8" ht="15" customHeight="1" x14ac:dyDescent="0.3">
      <c r="B7" s="11" t="s">
        <v>31</v>
      </c>
      <c r="C7" s="11" t="s">
        <v>32</v>
      </c>
      <c r="D7" s="12">
        <v>4731145</v>
      </c>
      <c r="E7" s="13">
        <v>61705</v>
      </c>
      <c r="F7" s="14">
        <v>38.5</v>
      </c>
      <c r="G7" s="14">
        <v>72.8</v>
      </c>
      <c r="H7" s="14">
        <v>9.1</v>
      </c>
    </row>
    <row r="8" spans="2:8" ht="15" customHeight="1" x14ac:dyDescent="0.3">
      <c r="B8" s="7" t="s">
        <v>33</v>
      </c>
      <c r="C8" s="7" t="s">
        <v>34</v>
      </c>
      <c r="D8" s="8">
        <v>2265461</v>
      </c>
      <c r="E8" s="9">
        <v>62160</v>
      </c>
      <c r="F8" s="10">
        <v>34.799999999999997</v>
      </c>
      <c r="G8" s="10">
        <v>71.3</v>
      </c>
      <c r="H8" s="10">
        <v>10.5</v>
      </c>
    </row>
    <row r="9" spans="2:8" ht="15" customHeight="1" x14ac:dyDescent="0.3">
      <c r="B9" s="11" t="s">
        <v>35</v>
      </c>
      <c r="C9" s="11" t="s">
        <v>36</v>
      </c>
      <c r="D9" s="12">
        <v>3186989</v>
      </c>
      <c r="E9" s="13">
        <v>100485</v>
      </c>
      <c r="F9" s="14">
        <v>35.1</v>
      </c>
      <c r="G9" s="14">
        <v>73.5</v>
      </c>
      <c r="H9" s="14">
        <v>7.8</v>
      </c>
    </row>
    <row r="10" spans="2:8" ht="15" customHeight="1" x14ac:dyDescent="0.3">
      <c r="B10" s="7" t="s">
        <v>37</v>
      </c>
      <c r="C10" s="7" t="s">
        <v>38</v>
      </c>
      <c r="D10" s="8">
        <v>2269675</v>
      </c>
      <c r="E10" s="9">
        <v>106326</v>
      </c>
      <c r="F10" s="10">
        <v>38.4</v>
      </c>
      <c r="G10" s="10">
        <v>65.2</v>
      </c>
      <c r="H10" s="10">
        <v>7.1</v>
      </c>
    </row>
    <row r="11" spans="2:8" ht="15" customHeight="1" x14ac:dyDescent="0.3">
      <c r="B11" s="11" t="s">
        <v>39</v>
      </c>
      <c r="C11" s="11" t="s">
        <v>40</v>
      </c>
      <c r="D11" s="12">
        <v>1066710</v>
      </c>
      <c r="E11" s="13">
        <v>71260</v>
      </c>
      <c r="F11" s="14">
        <v>40.200000000000003</v>
      </c>
      <c r="G11" s="14">
        <v>68.400000000000006</v>
      </c>
      <c r="H11" s="14">
        <v>8.9</v>
      </c>
    </row>
    <row r="12" spans="2:8" ht="15" customHeight="1" x14ac:dyDescent="0.3">
      <c r="B12" s="7" t="s">
        <v>41</v>
      </c>
      <c r="C12" s="7" t="s">
        <v>42</v>
      </c>
      <c r="D12" s="8">
        <v>1175025</v>
      </c>
      <c r="E12" s="9">
        <v>83990</v>
      </c>
      <c r="F12" s="10">
        <v>37.799999999999997</v>
      </c>
      <c r="G12" s="10">
        <v>72.099999999999994</v>
      </c>
      <c r="H12" s="10">
        <v>6.4</v>
      </c>
    </row>
    <row r="13" spans="2:8" ht="15" customHeight="1" x14ac:dyDescent="0.3">
      <c r="B13" s="11" t="s">
        <v>43</v>
      </c>
      <c r="C13" s="11" t="s">
        <v>44</v>
      </c>
      <c r="D13" s="12">
        <v>1185238</v>
      </c>
      <c r="E13" s="13">
        <v>79410</v>
      </c>
      <c r="F13" s="14">
        <v>39.1</v>
      </c>
      <c r="G13" s="14">
        <v>73.8</v>
      </c>
      <c r="H13" s="14">
        <v>6.8</v>
      </c>
    </row>
    <row r="14" spans="2:8" ht="15" customHeight="1" x14ac:dyDescent="0.3">
      <c r="B14" s="7" t="s">
        <v>45</v>
      </c>
      <c r="C14" s="7" t="s">
        <v>46</v>
      </c>
      <c r="D14" s="8">
        <v>1281565</v>
      </c>
      <c r="E14" s="9">
        <v>80155</v>
      </c>
      <c r="F14" s="10">
        <v>36.9</v>
      </c>
      <c r="G14" s="10">
        <v>70.2</v>
      </c>
      <c r="H14" s="10">
        <v>7.3</v>
      </c>
    </row>
    <row r="15" spans="2:8" ht="15" customHeight="1" x14ac:dyDescent="0.3">
      <c r="B15" s="11" t="s">
        <v>47</v>
      </c>
      <c r="C15" s="11" t="s">
        <v>48</v>
      </c>
      <c r="D15" s="12">
        <v>1323810</v>
      </c>
      <c r="E15" s="13">
        <v>63480</v>
      </c>
      <c r="F15" s="14">
        <v>37.4</v>
      </c>
      <c r="G15" s="14">
        <v>71.5</v>
      </c>
      <c r="H15" s="14">
        <v>7.9</v>
      </c>
    </row>
    <row r="16" spans="2:8" ht="15" customHeight="1" x14ac:dyDescent="0.3">
      <c r="B16" s="7" t="s">
        <v>49</v>
      </c>
      <c r="C16" s="7" t="s">
        <v>32</v>
      </c>
      <c r="D16" s="8">
        <v>2009324</v>
      </c>
      <c r="E16" s="9">
        <v>58250</v>
      </c>
      <c r="F16" s="10">
        <v>36.799999999999997</v>
      </c>
      <c r="G16" s="10">
        <v>73.2</v>
      </c>
      <c r="H16" s="10">
        <v>8.4</v>
      </c>
    </row>
    <row r="17" spans="2:8" ht="15" customHeight="1" x14ac:dyDescent="0.3">
      <c r="B17" s="11" t="s">
        <v>50</v>
      </c>
      <c r="C17" s="11" t="s">
        <v>51</v>
      </c>
      <c r="D17" s="12">
        <v>1512070</v>
      </c>
      <c r="E17" s="13">
        <v>62340</v>
      </c>
      <c r="F17" s="14">
        <v>35.6</v>
      </c>
      <c r="G17" s="14">
        <v>72</v>
      </c>
      <c r="H17" s="14">
        <v>8.1</v>
      </c>
    </row>
    <row r="18" spans="2:8" ht="15" customHeight="1" x14ac:dyDescent="0.3">
      <c r="B18" s="7" t="s">
        <v>52</v>
      </c>
      <c r="C18" s="7" t="s">
        <v>36</v>
      </c>
      <c r="D18" s="8">
        <v>1585055</v>
      </c>
      <c r="E18" s="9">
        <v>73920</v>
      </c>
      <c r="F18" s="10">
        <v>34.9</v>
      </c>
      <c r="G18" s="10">
        <v>71.8</v>
      </c>
      <c r="H18" s="10">
        <v>7.6</v>
      </c>
    </row>
    <row r="19" spans="2:8" ht="15" customHeight="1" x14ac:dyDescent="0.3">
      <c r="B19" s="11" t="s">
        <v>53</v>
      </c>
      <c r="C19" s="11" t="s">
        <v>36</v>
      </c>
      <c r="D19" s="12">
        <v>2458395</v>
      </c>
      <c r="E19" s="13">
        <v>71930</v>
      </c>
      <c r="F19" s="14">
        <v>33.200000000000003</v>
      </c>
      <c r="G19" s="14">
        <v>68.5</v>
      </c>
      <c r="H19" s="14">
        <v>5.9</v>
      </c>
    </row>
    <row r="20" spans="2:8" ht="15" customHeight="1" x14ac:dyDescent="0.3">
      <c r="B20" s="7" t="s">
        <v>54</v>
      </c>
      <c r="C20" s="7" t="s">
        <v>32</v>
      </c>
      <c r="D20" s="8">
        <v>2110640</v>
      </c>
      <c r="E20" s="9">
        <v>72150</v>
      </c>
      <c r="F20" s="10">
        <v>36.1</v>
      </c>
      <c r="G20" s="10">
        <v>74.5</v>
      </c>
      <c r="H20" s="10">
        <v>7.4</v>
      </c>
    </row>
    <row r="21" spans="2:8" ht="15" customHeight="1" x14ac:dyDescent="0.3">
      <c r="B21" s="11" t="s">
        <v>55</v>
      </c>
      <c r="C21" s="11" t="s">
        <v>32</v>
      </c>
      <c r="D21" s="12">
        <v>1122575</v>
      </c>
      <c r="E21" s="13">
        <v>104910</v>
      </c>
      <c r="F21" s="14">
        <v>37.299999999999997</v>
      </c>
      <c r="G21" s="14">
        <v>75.2</v>
      </c>
      <c r="H21" s="14">
        <v>5.8</v>
      </c>
    </row>
    <row r="22" spans="2:8" ht="15" customHeight="1" x14ac:dyDescent="0.3">
      <c r="B22" s="7" t="s">
        <v>56</v>
      </c>
      <c r="C22" s="7" t="s">
        <v>40</v>
      </c>
      <c r="D22" s="8">
        <v>957062</v>
      </c>
      <c r="E22" s="9">
        <v>73680</v>
      </c>
      <c r="F22" s="10">
        <v>38.700000000000003</v>
      </c>
      <c r="G22" s="10">
        <v>71.900000000000006</v>
      </c>
      <c r="H22" s="10">
        <v>6.2</v>
      </c>
    </row>
    <row r="23" spans="2:8" ht="15" customHeight="1" x14ac:dyDescent="0.3">
      <c r="B23" s="11" t="s">
        <v>57</v>
      </c>
      <c r="C23" s="11" t="s">
        <v>58</v>
      </c>
      <c r="D23" s="12">
        <v>932877</v>
      </c>
      <c r="E23" s="13">
        <v>95610</v>
      </c>
      <c r="F23" s="14">
        <v>33.799999999999997</v>
      </c>
      <c r="G23" s="14">
        <v>72.400000000000006</v>
      </c>
      <c r="H23" s="14">
        <v>6.9</v>
      </c>
    </row>
    <row r="24" spans="2:8" ht="15" customHeight="1" x14ac:dyDescent="0.3">
      <c r="B24" s="7" t="s">
        <v>59</v>
      </c>
      <c r="C24" s="7" t="s">
        <v>60</v>
      </c>
      <c r="D24" s="8">
        <v>929744</v>
      </c>
      <c r="E24" s="9">
        <v>51480</v>
      </c>
      <c r="F24" s="10">
        <v>35.200000000000003</v>
      </c>
      <c r="G24" s="10">
        <v>69.8</v>
      </c>
      <c r="H24" s="10">
        <v>8.8000000000000007</v>
      </c>
    </row>
    <row r="25" spans="2:8" ht="15" customHeight="1" x14ac:dyDescent="0.3">
      <c r="B25" s="11" t="s">
        <v>61</v>
      </c>
      <c r="C25" s="11" t="s">
        <v>36</v>
      </c>
      <c r="D25" s="12">
        <v>909235</v>
      </c>
      <c r="E25" s="13">
        <v>55680</v>
      </c>
      <c r="F25" s="14">
        <v>34.1</v>
      </c>
      <c r="G25" s="14">
        <v>65.8</v>
      </c>
      <c r="H25" s="14">
        <v>5.3</v>
      </c>
    </row>
    <row r="26" spans="2:8" ht="15" customHeight="1" x14ac:dyDescent="0.3">
      <c r="B26" s="7" t="s">
        <v>62</v>
      </c>
      <c r="C26" s="7" t="s">
        <v>63</v>
      </c>
      <c r="D26" s="8">
        <v>1062061</v>
      </c>
      <c r="E26" s="9">
        <v>117345</v>
      </c>
      <c r="F26" s="10">
        <v>34.6</v>
      </c>
      <c r="G26" s="10">
        <v>68.099999999999994</v>
      </c>
      <c r="H26" s="10">
        <v>6.1</v>
      </c>
    </row>
    <row r="27" spans="2:8" ht="15" customHeight="1" x14ac:dyDescent="0.3">
      <c r="B27" s="11" t="s">
        <v>64</v>
      </c>
      <c r="C27" s="11" t="s">
        <v>65</v>
      </c>
      <c r="D27" s="12">
        <v>561504</v>
      </c>
      <c r="E27" s="13">
        <v>76890</v>
      </c>
      <c r="F27" s="14">
        <v>39.5</v>
      </c>
      <c r="G27" s="14">
        <v>70.8</v>
      </c>
      <c r="H27" s="14">
        <v>7</v>
      </c>
    </row>
    <row r="28" spans="2:8" ht="15" customHeight="1" x14ac:dyDescent="0.3">
      <c r="B28" s="7" t="s">
        <v>66</v>
      </c>
      <c r="C28" s="7" t="s">
        <v>67</v>
      </c>
      <c r="D28" s="8">
        <v>370348</v>
      </c>
      <c r="E28" s="9">
        <v>127820</v>
      </c>
      <c r="F28" s="10">
        <v>32.4</v>
      </c>
      <c r="G28" s="10">
        <v>76.099999999999994</v>
      </c>
      <c r="H28" s="10">
        <v>4.8</v>
      </c>
    </row>
    <row r="29" spans="2:8" ht="15" customHeight="1" x14ac:dyDescent="0.3">
      <c r="B29" s="11" t="s">
        <v>68</v>
      </c>
      <c r="C29" s="11" t="s">
        <v>34</v>
      </c>
      <c r="D29" s="12">
        <v>486492</v>
      </c>
      <c r="E29" s="13">
        <v>68740</v>
      </c>
      <c r="F29" s="14">
        <v>35.299999999999997</v>
      </c>
      <c r="G29" s="14">
        <v>71.2</v>
      </c>
      <c r="H29" s="14">
        <v>8.6</v>
      </c>
    </row>
    <row r="30" spans="2:8" ht="15" customHeight="1" x14ac:dyDescent="0.3">
      <c r="B30" s="7" t="s">
        <v>69</v>
      </c>
      <c r="C30" s="7" t="s">
        <v>70</v>
      </c>
      <c r="D30" s="8">
        <v>511882</v>
      </c>
      <c r="E30" s="9">
        <v>72350</v>
      </c>
      <c r="F30" s="10">
        <v>36.799999999999997</v>
      </c>
      <c r="G30" s="10">
        <v>73.400000000000006</v>
      </c>
      <c r="H30" s="10">
        <v>6.5</v>
      </c>
    </row>
  </sheetData>
  <mergeCells count="2">
    <mergeCell ref="B2:H2"/>
    <mergeCell ref="B3:H3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D12420"/>
  </sheetPr>
  <dimension ref="B2:I34"/>
  <sheetViews>
    <sheetView zoomScaleNormal="100" workbookViewId="0">
      <pane xSplit="1" ySplit="9" topLeftCell="B50" activePane="bottomRight" state="frozen"/>
      <selection pane="topRight" activeCell="B1" sqref="B1"/>
      <selection pane="bottomLeft" activeCell="A10" sqref="A10"/>
      <selection pane="bottomRight" activeCell="N8" sqref="N8"/>
    </sheetView>
  </sheetViews>
  <sheetFormatPr defaultColWidth="8.6640625" defaultRowHeight="14.4" x14ac:dyDescent="0.3"/>
  <cols>
    <col min="1" max="1" width="3" customWidth="1"/>
    <col min="2" max="2" width="26" customWidth="1"/>
    <col min="3" max="7" width="14.109375" customWidth="1"/>
    <col min="8" max="8" width="15.44140625" bestFit="1" customWidth="1"/>
    <col min="9" max="9" width="14.109375" customWidth="1"/>
  </cols>
  <sheetData>
    <row r="2" spans="2:9" ht="19.5" customHeight="1" x14ac:dyDescent="0.4">
      <c r="B2" s="40" t="s">
        <v>71</v>
      </c>
      <c r="C2" s="40"/>
      <c r="D2" s="40"/>
      <c r="E2" s="40"/>
      <c r="F2" s="40"/>
      <c r="G2" s="40"/>
      <c r="H2" s="40"/>
      <c r="I2" s="40"/>
    </row>
    <row r="3" spans="2:9" ht="15" customHeight="1" x14ac:dyDescent="0.3">
      <c r="B3" s="41" t="s">
        <v>72</v>
      </c>
      <c r="C3" s="41"/>
      <c r="D3" s="41"/>
      <c r="E3" s="41"/>
      <c r="F3" s="41"/>
      <c r="G3" s="41"/>
      <c r="H3" s="41"/>
      <c r="I3" s="41"/>
    </row>
    <row r="5" spans="2:9" ht="15" customHeight="1" x14ac:dyDescent="0.3">
      <c r="B5" s="15" t="s">
        <v>73</v>
      </c>
    </row>
    <row r="6" spans="2:9" ht="15" customHeight="1" x14ac:dyDescent="0.3">
      <c r="B6" s="16" t="s">
        <v>24</v>
      </c>
      <c r="C6" s="16" t="s">
        <v>74</v>
      </c>
      <c r="D6" s="16" t="s">
        <v>75</v>
      </c>
      <c r="E6" s="16" t="s">
        <v>76</v>
      </c>
      <c r="F6" s="16" t="s">
        <v>77</v>
      </c>
    </row>
    <row r="7" spans="2:9" ht="15" customHeight="1" x14ac:dyDescent="0.3">
      <c r="B7" s="17">
        <v>0.25</v>
      </c>
      <c r="C7" s="17">
        <v>0.25</v>
      </c>
      <c r="D7" s="17">
        <v>0.2</v>
      </c>
      <c r="E7" s="17">
        <v>0.15</v>
      </c>
      <c r="F7" s="17">
        <v>0.15</v>
      </c>
    </row>
    <row r="9" spans="2:9" ht="15" customHeight="1" x14ac:dyDescent="0.3">
      <c r="B9" s="18" t="s">
        <v>22</v>
      </c>
      <c r="C9" s="18" t="s">
        <v>78</v>
      </c>
      <c r="D9" s="18" t="s">
        <v>79</v>
      </c>
      <c r="E9" s="18" t="s">
        <v>80</v>
      </c>
      <c r="F9" s="18" t="s">
        <v>81</v>
      </c>
      <c r="G9" s="18" t="s">
        <v>82</v>
      </c>
      <c r="H9" s="18" t="s">
        <v>83</v>
      </c>
      <c r="I9" s="18" t="s">
        <v>84</v>
      </c>
    </row>
    <row r="10" spans="2:9" ht="15" customHeight="1" x14ac:dyDescent="0.3">
      <c r="B10" s="19" t="str">
        <f>'Census Data'!B6</f>
        <v>Maricopa</v>
      </c>
      <c r="C10" s="20">
        <f>IF('Census Data'!D6&gt;=2000000,5,IF('Census Data'!D6&gt;=1000000,4,IF('Census Data'!D6&gt;=500000,3,IF('Census Data'!D6&gt;=200000,2,1))))</f>
        <v>5</v>
      </c>
      <c r="D10" s="20">
        <f>IF(AND('Census Data'!E6&gt;=40000,'Census Data'!E6&lt;=85000),5,IF(AND('Census Data'!E6&gt;=30000,'Census Data'!E6&lt;=100000),3,1))</f>
        <v>5</v>
      </c>
      <c r="E10" s="20">
        <f>IF('Census Data'!F6&gt;=38,5,IF('Census Data'!F6&gt;=36,4,IF('Census Data'!F6&gt;=34,3,IF('Census Data'!F6&gt;=32,2,1))))</f>
        <v>4</v>
      </c>
      <c r="F10" s="20">
        <f>IF('Census Data'!G6&gt;=74,5,IF('Census Data'!G6&gt;=72,4,IF('Census Data'!G6&gt;=70,3,IF('Census Data'!G6&gt;=68,2,1))))</f>
        <v>5</v>
      </c>
      <c r="G10" s="20">
        <f>IF('Census Data'!H6&lt;=6,5,IF('Census Data'!H6&lt;=7,4,IF('Census Data'!H6&lt;=8,3,IF('Census Data'!H6&lt;=9,2,1))))</f>
        <v>2</v>
      </c>
      <c r="H10" s="21">
        <f t="shared" ref="H10:H34" si="0">C10*$B$7+D10*$C$7+E10*$D$7+F10*$E$7+G10*$F$7</f>
        <v>4.3499999999999996</v>
      </c>
      <c r="I10" s="22">
        <f t="shared" ref="I10:I34" si="1">RANK(H10,$H$10:$H$34)</f>
        <v>3</v>
      </c>
    </row>
    <row r="11" spans="2:9" ht="15" customHeight="1" x14ac:dyDescent="0.3">
      <c r="B11" s="23" t="str">
        <f>'Census Data'!B7</f>
        <v>Harris</v>
      </c>
      <c r="C11" s="24">
        <f>IF('Census Data'!D7&gt;=2000000,5,IF('Census Data'!D7&gt;=1000000,4,IF('Census Data'!D7&gt;=500000,3,IF('Census Data'!D7&gt;=200000,2,1))))</f>
        <v>5</v>
      </c>
      <c r="D11" s="24">
        <f>IF(AND('Census Data'!E7&gt;=40000,'Census Data'!E7&lt;=85000),5,IF(AND('Census Data'!E7&gt;=30000,'Census Data'!E7&lt;=100000),3,1))</f>
        <v>5</v>
      </c>
      <c r="E11" s="24">
        <f>IF('Census Data'!F7&gt;=38,5,IF('Census Data'!F7&gt;=36,4,IF('Census Data'!F7&gt;=34,3,IF('Census Data'!F7&gt;=32,2,1))))</f>
        <v>5</v>
      </c>
      <c r="F11" s="24">
        <f>IF('Census Data'!G7&gt;=74,5,IF('Census Data'!G7&gt;=72,4,IF('Census Data'!G7&gt;=70,3,IF('Census Data'!G7&gt;=68,2,1))))</f>
        <v>4</v>
      </c>
      <c r="G11" s="24">
        <f>IF('Census Data'!H7&lt;=6,5,IF('Census Data'!H7&lt;=7,4,IF('Census Data'!H7&lt;=8,3,IF('Census Data'!H7&lt;=9,2,1))))</f>
        <v>1</v>
      </c>
      <c r="H11" s="25">
        <f t="shared" si="0"/>
        <v>4.25</v>
      </c>
      <c r="I11" s="26">
        <f t="shared" si="1"/>
        <v>4</v>
      </c>
    </row>
    <row r="12" spans="2:9" ht="15" customHeight="1" x14ac:dyDescent="0.3">
      <c r="B12" s="19" t="str">
        <f>'Census Data'!B8</f>
        <v>Clark</v>
      </c>
      <c r="C12" s="20">
        <f>IF('Census Data'!D8&gt;=2000000,5,IF('Census Data'!D8&gt;=1000000,4,IF('Census Data'!D8&gt;=500000,3,IF('Census Data'!D8&gt;=200000,2,1))))</f>
        <v>5</v>
      </c>
      <c r="D12" s="20">
        <f>IF(AND('Census Data'!E8&gt;=40000,'Census Data'!E8&lt;=85000),5,IF(AND('Census Data'!E8&gt;=30000,'Census Data'!E8&lt;=100000),3,1))</f>
        <v>5</v>
      </c>
      <c r="E12" s="20">
        <f>IF('Census Data'!F8&gt;=38,5,IF('Census Data'!F8&gt;=36,4,IF('Census Data'!F8&gt;=34,3,IF('Census Data'!F8&gt;=32,2,1))))</f>
        <v>3</v>
      </c>
      <c r="F12" s="20">
        <f>IF('Census Data'!G8&gt;=74,5,IF('Census Data'!G8&gt;=72,4,IF('Census Data'!G8&gt;=70,3,IF('Census Data'!G8&gt;=68,2,1))))</f>
        <v>3</v>
      </c>
      <c r="G12" s="20">
        <f>IF('Census Data'!H8&lt;=6,5,IF('Census Data'!H8&lt;=7,4,IF('Census Data'!H8&lt;=8,3,IF('Census Data'!H8&lt;=9,2,1))))</f>
        <v>1</v>
      </c>
      <c r="H12" s="21">
        <f t="shared" si="0"/>
        <v>3.6999999999999997</v>
      </c>
      <c r="I12" s="22">
        <f t="shared" si="1"/>
        <v>16</v>
      </c>
    </row>
    <row r="13" spans="2:9" ht="15" customHeight="1" x14ac:dyDescent="0.3">
      <c r="B13" s="23" t="str">
        <f>'Census Data'!B9</f>
        <v>Orange</v>
      </c>
      <c r="C13" s="24">
        <f>IF('Census Data'!D9&gt;=2000000,5,IF('Census Data'!D9&gt;=1000000,4,IF('Census Data'!D9&gt;=500000,3,IF('Census Data'!D9&gt;=200000,2,1))))</f>
        <v>5</v>
      </c>
      <c r="D13" s="24">
        <f>IF(AND('Census Data'!E9&gt;=40000,'Census Data'!E9&lt;=85000),5,IF(AND('Census Data'!E9&gt;=30000,'Census Data'!E9&lt;=100000),3,1))</f>
        <v>1</v>
      </c>
      <c r="E13" s="24">
        <f>IF('Census Data'!F9&gt;=38,5,IF('Census Data'!F9&gt;=36,4,IF('Census Data'!F9&gt;=34,3,IF('Census Data'!F9&gt;=32,2,1))))</f>
        <v>3</v>
      </c>
      <c r="F13" s="24">
        <f>IF('Census Data'!G9&gt;=74,5,IF('Census Data'!G9&gt;=72,4,IF('Census Data'!G9&gt;=70,3,IF('Census Data'!G9&gt;=68,2,1))))</f>
        <v>4</v>
      </c>
      <c r="G13" s="24">
        <f>IF('Census Data'!H9&lt;=6,5,IF('Census Data'!H9&lt;=7,4,IF('Census Data'!H9&lt;=8,3,IF('Census Data'!H9&lt;=9,2,1))))</f>
        <v>3</v>
      </c>
      <c r="H13" s="25">
        <f t="shared" si="0"/>
        <v>3.1500000000000004</v>
      </c>
      <c r="I13" s="26">
        <f t="shared" si="1"/>
        <v>20</v>
      </c>
    </row>
    <row r="14" spans="2:9" ht="15" customHeight="1" x14ac:dyDescent="0.3">
      <c r="B14" s="19" t="str">
        <f>'Census Data'!B10</f>
        <v>King</v>
      </c>
      <c r="C14" s="20">
        <f>IF('Census Data'!D10&gt;=2000000,5,IF('Census Data'!D10&gt;=1000000,4,IF('Census Data'!D10&gt;=500000,3,IF('Census Data'!D10&gt;=200000,2,1))))</f>
        <v>5</v>
      </c>
      <c r="D14" s="20">
        <f>IF(AND('Census Data'!E10&gt;=40000,'Census Data'!E10&lt;=85000),5,IF(AND('Census Data'!E10&gt;=30000,'Census Data'!E10&lt;=100000),3,1))</f>
        <v>1</v>
      </c>
      <c r="E14" s="20">
        <f>IF('Census Data'!F10&gt;=38,5,IF('Census Data'!F10&gt;=36,4,IF('Census Data'!F10&gt;=34,3,IF('Census Data'!F10&gt;=32,2,1))))</f>
        <v>5</v>
      </c>
      <c r="F14" s="20">
        <f>IF('Census Data'!G10&gt;=74,5,IF('Census Data'!G10&gt;=72,4,IF('Census Data'!G10&gt;=70,3,IF('Census Data'!G10&gt;=68,2,1))))</f>
        <v>1</v>
      </c>
      <c r="G14" s="20">
        <f>IF('Census Data'!H10&lt;=6,5,IF('Census Data'!H10&lt;=7,4,IF('Census Data'!H10&lt;=8,3,IF('Census Data'!H10&lt;=9,2,1))))</f>
        <v>3</v>
      </c>
      <c r="H14" s="21">
        <f t="shared" si="0"/>
        <v>3.0999999999999996</v>
      </c>
      <c r="I14" s="22">
        <f t="shared" si="1"/>
        <v>22</v>
      </c>
    </row>
    <row r="15" spans="2:9" ht="15" customHeight="1" x14ac:dyDescent="0.3">
      <c r="B15" s="23" t="str">
        <f>'Census Data'!B11</f>
        <v>Fulton</v>
      </c>
      <c r="C15" s="24">
        <f>IF('Census Data'!D11&gt;=2000000,5,IF('Census Data'!D11&gt;=1000000,4,IF('Census Data'!D11&gt;=500000,3,IF('Census Data'!D11&gt;=200000,2,1))))</f>
        <v>4</v>
      </c>
      <c r="D15" s="24">
        <f>IF(AND('Census Data'!E11&gt;=40000,'Census Data'!E11&lt;=85000),5,IF(AND('Census Data'!E11&gt;=30000,'Census Data'!E11&lt;=100000),3,1))</f>
        <v>5</v>
      </c>
      <c r="E15" s="24">
        <f>IF('Census Data'!F11&gt;=38,5,IF('Census Data'!F11&gt;=36,4,IF('Census Data'!F11&gt;=34,3,IF('Census Data'!F11&gt;=32,2,1))))</f>
        <v>5</v>
      </c>
      <c r="F15" s="24">
        <f>IF('Census Data'!G11&gt;=74,5,IF('Census Data'!G11&gt;=72,4,IF('Census Data'!G11&gt;=70,3,IF('Census Data'!G11&gt;=68,2,1))))</f>
        <v>2</v>
      </c>
      <c r="G15" s="24">
        <f>IF('Census Data'!H11&lt;=6,5,IF('Census Data'!H11&lt;=7,4,IF('Census Data'!H11&lt;=8,3,IF('Census Data'!H11&lt;=9,2,1))))</f>
        <v>2</v>
      </c>
      <c r="H15" s="25">
        <f t="shared" si="0"/>
        <v>3.8499999999999996</v>
      </c>
      <c r="I15" s="26">
        <f t="shared" si="1"/>
        <v>13</v>
      </c>
    </row>
    <row r="16" spans="2:9" ht="15" customHeight="1" x14ac:dyDescent="0.3">
      <c r="B16" s="19" t="str">
        <f>'Census Data'!B12</f>
        <v>Wake</v>
      </c>
      <c r="C16" s="20">
        <f>IF('Census Data'!D12&gt;=2000000,5,IF('Census Data'!D12&gt;=1000000,4,IF('Census Data'!D12&gt;=500000,3,IF('Census Data'!D12&gt;=200000,2,1))))</f>
        <v>4</v>
      </c>
      <c r="D16" s="20">
        <f>IF(AND('Census Data'!E12&gt;=40000,'Census Data'!E12&lt;=85000),5,IF(AND('Census Data'!E12&gt;=30000,'Census Data'!E12&lt;=100000),3,1))</f>
        <v>5</v>
      </c>
      <c r="E16" s="20">
        <f>IF('Census Data'!F12&gt;=38,5,IF('Census Data'!F12&gt;=36,4,IF('Census Data'!F12&gt;=34,3,IF('Census Data'!F12&gt;=32,2,1))))</f>
        <v>4</v>
      </c>
      <c r="F16" s="20">
        <f>IF('Census Data'!G12&gt;=74,5,IF('Census Data'!G12&gt;=72,4,IF('Census Data'!G12&gt;=70,3,IF('Census Data'!G12&gt;=68,2,1))))</f>
        <v>4</v>
      </c>
      <c r="G16" s="20">
        <f>IF('Census Data'!H12&lt;=6,5,IF('Census Data'!H12&lt;=7,4,IF('Census Data'!H12&lt;=8,3,IF('Census Data'!H12&lt;=9,2,1))))</f>
        <v>4</v>
      </c>
      <c r="H16" s="21">
        <f t="shared" si="0"/>
        <v>4.25</v>
      </c>
      <c r="I16" s="22">
        <f t="shared" si="1"/>
        <v>4</v>
      </c>
    </row>
    <row r="17" spans="2:9" ht="15" customHeight="1" x14ac:dyDescent="0.3">
      <c r="B17" s="23" t="str">
        <f>'Census Data'!B13</f>
        <v>Salt Lake</v>
      </c>
      <c r="C17" s="24">
        <f>IF('Census Data'!D13&gt;=2000000,5,IF('Census Data'!D13&gt;=1000000,4,IF('Census Data'!D13&gt;=500000,3,IF('Census Data'!D13&gt;=200000,2,1))))</f>
        <v>4</v>
      </c>
      <c r="D17" s="24">
        <f>IF(AND('Census Data'!E13&gt;=40000,'Census Data'!E13&lt;=85000),5,IF(AND('Census Data'!E13&gt;=30000,'Census Data'!E13&lt;=100000),3,1))</f>
        <v>5</v>
      </c>
      <c r="E17" s="24">
        <f>IF('Census Data'!F13&gt;=38,5,IF('Census Data'!F13&gt;=36,4,IF('Census Data'!F13&gt;=34,3,IF('Census Data'!F13&gt;=32,2,1))))</f>
        <v>5</v>
      </c>
      <c r="F17" s="24">
        <f>IF('Census Data'!G13&gt;=74,5,IF('Census Data'!G13&gt;=72,4,IF('Census Data'!G13&gt;=70,3,IF('Census Data'!G13&gt;=68,2,1))))</f>
        <v>4</v>
      </c>
      <c r="G17" s="24">
        <f>IF('Census Data'!H13&lt;=6,5,IF('Census Data'!H13&lt;=7,4,IF('Census Data'!H13&lt;=8,3,IF('Census Data'!H13&lt;=9,2,1))))</f>
        <v>4</v>
      </c>
      <c r="H17" s="25">
        <f t="shared" si="0"/>
        <v>4.45</v>
      </c>
      <c r="I17" s="26">
        <f t="shared" si="1"/>
        <v>2</v>
      </c>
    </row>
    <row r="18" spans="2:9" ht="15" customHeight="1" x14ac:dyDescent="0.3">
      <c r="B18" s="19" t="str">
        <f>'Census Data'!B14</f>
        <v>Hennepin</v>
      </c>
      <c r="C18" s="20">
        <f>IF('Census Data'!D14&gt;=2000000,5,IF('Census Data'!D14&gt;=1000000,4,IF('Census Data'!D14&gt;=500000,3,IF('Census Data'!D14&gt;=200000,2,1))))</f>
        <v>4</v>
      </c>
      <c r="D18" s="20">
        <f>IF(AND('Census Data'!E14&gt;=40000,'Census Data'!E14&lt;=85000),5,IF(AND('Census Data'!E14&gt;=30000,'Census Data'!E14&lt;=100000),3,1))</f>
        <v>5</v>
      </c>
      <c r="E18" s="20">
        <f>IF('Census Data'!F14&gt;=38,5,IF('Census Data'!F14&gt;=36,4,IF('Census Data'!F14&gt;=34,3,IF('Census Data'!F14&gt;=32,2,1))))</f>
        <v>4</v>
      </c>
      <c r="F18" s="20">
        <f>IF('Census Data'!G14&gt;=74,5,IF('Census Data'!G14&gt;=72,4,IF('Census Data'!G14&gt;=70,3,IF('Census Data'!G14&gt;=68,2,1))))</f>
        <v>3</v>
      </c>
      <c r="G18" s="20">
        <f>IF('Census Data'!H14&lt;=6,5,IF('Census Data'!H14&lt;=7,4,IF('Census Data'!H14&lt;=8,3,IF('Census Data'!H14&lt;=9,2,1))))</f>
        <v>3</v>
      </c>
      <c r="H18" s="21">
        <f t="shared" si="0"/>
        <v>3.95</v>
      </c>
      <c r="I18" s="22">
        <f t="shared" si="1"/>
        <v>10</v>
      </c>
    </row>
    <row r="19" spans="2:9" ht="15" customHeight="1" x14ac:dyDescent="0.3">
      <c r="B19" s="23" t="str">
        <f>'Census Data'!B15</f>
        <v>Franklin</v>
      </c>
      <c r="C19" s="24">
        <f>IF('Census Data'!D15&gt;=2000000,5,IF('Census Data'!D15&gt;=1000000,4,IF('Census Data'!D15&gt;=500000,3,IF('Census Data'!D15&gt;=200000,2,1))))</f>
        <v>4</v>
      </c>
      <c r="D19" s="24">
        <f>IF(AND('Census Data'!E15&gt;=40000,'Census Data'!E15&lt;=85000),5,IF(AND('Census Data'!E15&gt;=30000,'Census Data'!E15&lt;=100000),3,1))</f>
        <v>5</v>
      </c>
      <c r="E19" s="24">
        <f>IF('Census Data'!F15&gt;=38,5,IF('Census Data'!F15&gt;=36,4,IF('Census Data'!F15&gt;=34,3,IF('Census Data'!F15&gt;=32,2,1))))</f>
        <v>4</v>
      </c>
      <c r="F19" s="24">
        <f>IF('Census Data'!G15&gt;=74,5,IF('Census Data'!G15&gt;=72,4,IF('Census Data'!G15&gt;=70,3,IF('Census Data'!G15&gt;=68,2,1))))</f>
        <v>3</v>
      </c>
      <c r="G19" s="24">
        <f>IF('Census Data'!H15&lt;=6,5,IF('Census Data'!H15&lt;=7,4,IF('Census Data'!H15&lt;=8,3,IF('Census Data'!H15&lt;=9,2,1))))</f>
        <v>3</v>
      </c>
      <c r="H19" s="25">
        <f t="shared" si="0"/>
        <v>3.95</v>
      </c>
      <c r="I19" s="26">
        <f t="shared" si="1"/>
        <v>10</v>
      </c>
    </row>
    <row r="20" spans="2:9" ht="15" customHeight="1" x14ac:dyDescent="0.3">
      <c r="B20" s="19" t="str">
        <f>'Census Data'!B16</f>
        <v>Bexar</v>
      </c>
      <c r="C20" s="20">
        <f>IF('Census Data'!D16&gt;=2000000,5,IF('Census Data'!D16&gt;=1000000,4,IF('Census Data'!D16&gt;=500000,3,IF('Census Data'!D16&gt;=200000,2,1))))</f>
        <v>5</v>
      </c>
      <c r="D20" s="20">
        <f>IF(AND('Census Data'!E16&gt;=40000,'Census Data'!E16&lt;=85000),5,IF(AND('Census Data'!E16&gt;=30000,'Census Data'!E16&lt;=100000),3,1))</f>
        <v>5</v>
      </c>
      <c r="E20" s="20">
        <f>IF('Census Data'!F16&gt;=38,5,IF('Census Data'!F16&gt;=36,4,IF('Census Data'!F16&gt;=34,3,IF('Census Data'!F16&gt;=32,2,1))))</f>
        <v>4</v>
      </c>
      <c r="F20" s="20">
        <f>IF('Census Data'!G16&gt;=74,5,IF('Census Data'!G16&gt;=72,4,IF('Census Data'!G16&gt;=70,3,IF('Census Data'!G16&gt;=68,2,1))))</f>
        <v>4</v>
      </c>
      <c r="G20" s="20">
        <f>IF('Census Data'!H16&lt;=6,5,IF('Census Data'!H16&lt;=7,4,IF('Census Data'!H16&lt;=8,3,IF('Census Data'!H16&lt;=9,2,1))))</f>
        <v>2</v>
      </c>
      <c r="H20" s="21">
        <f t="shared" si="0"/>
        <v>4.2</v>
      </c>
      <c r="I20" s="22">
        <f t="shared" si="1"/>
        <v>6</v>
      </c>
    </row>
    <row r="21" spans="2:9" ht="15" customHeight="1" x14ac:dyDescent="0.3">
      <c r="B21" s="23" t="str">
        <f>'Census Data'!B17</f>
        <v>Hillsborough</v>
      </c>
      <c r="C21" s="24">
        <f>IF('Census Data'!D17&gt;=2000000,5,IF('Census Data'!D17&gt;=1000000,4,IF('Census Data'!D17&gt;=500000,3,IF('Census Data'!D17&gt;=200000,2,1))))</f>
        <v>4</v>
      </c>
      <c r="D21" s="24">
        <f>IF(AND('Census Data'!E17&gt;=40000,'Census Data'!E17&lt;=85000),5,IF(AND('Census Data'!E17&gt;=30000,'Census Data'!E17&lt;=100000),3,1))</f>
        <v>5</v>
      </c>
      <c r="E21" s="24">
        <f>IF('Census Data'!F17&gt;=38,5,IF('Census Data'!F17&gt;=36,4,IF('Census Data'!F17&gt;=34,3,IF('Census Data'!F17&gt;=32,2,1))))</f>
        <v>3</v>
      </c>
      <c r="F21" s="24">
        <f>IF('Census Data'!G17&gt;=74,5,IF('Census Data'!G17&gt;=72,4,IF('Census Data'!G17&gt;=70,3,IF('Census Data'!G17&gt;=68,2,1))))</f>
        <v>4</v>
      </c>
      <c r="G21" s="24">
        <f>IF('Census Data'!H17&lt;=6,5,IF('Census Data'!H17&lt;=7,4,IF('Census Data'!H17&lt;=8,3,IF('Census Data'!H17&lt;=9,2,1))))</f>
        <v>2</v>
      </c>
      <c r="H21" s="25">
        <f t="shared" si="0"/>
        <v>3.75</v>
      </c>
      <c r="I21" s="26">
        <f t="shared" si="1"/>
        <v>14</v>
      </c>
    </row>
    <row r="22" spans="2:9" ht="15" customHeight="1" x14ac:dyDescent="0.3">
      <c r="B22" s="19" t="str">
        <f>'Census Data'!B18</f>
        <v>Sacramento</v>
      </c>
      <c r="C22" s="20">
        <f>IF('Census Data'!D18&gt;=2000000,5,IF('Census Data'!D18&gt;=1000000,4,IF('Census Data'!D18&gt;=500000,3,IF('Census Data'!D18&gt;=200000,2,1))))</f>
        <v>4</v>
      </c>
      <c r="D22" s="20">
        <f>IF(AND('Census Data'!E18&gt;=40000,'Census Data'!E18&lt;=85000),5,IF(AND('Census Data'!E18&gt;=30000,'Census Data'!E18&lt;=100000),3,1))</f>
        <v>5</v>
      </c>
      <c r="E22" s="20">
        <f>IF('Census Data'!F18&gt;=38,5,IF('Census Data'!F18&gt;=36,4,IF('Census Data'!F18&gt;=34,3,IF('Census Data'!F18&gt;=32,2,1))))</f>
        <v>3</v>
      </c>
      <c r="F22" s="20">
        <f>IF('Census Data'!G18&gt;=74,5,IF('Census Data'!G18&gt;=72,4,IF('Census Data'!G18&gt;=70,3,IF('Census Data'!G18&gt;=68,2,1))))</f>
        <v>3</v>
      </c>
      <c r="G22" s="20">
        <f>IF('Census Data'!H18&lt;=6,5,IF('Census Data'!H18&lt;=7,4,IF('Census Data'!H18&lt;=8,3,IF('Census Data'!H18&lt;=9,2,1))))</f>
        <v>3</v>
      </c>
      <c r="H22" s="21">
        <f t="shared" si="0"/>
        <v>3.75</v>
      </c>
      <c r="I22" s="22">
        <f t="shared" si="1"/>
        <v>14</v>
      </c>
    </row>
    <row r="23" spans="2:9" ht="15" customHeight="1" x14ac:dyDescent="0.3">
      <c r="B23" s="23" t="str">
        <f>'Census Data'!B19</f>
        <v>Riverside</v>
      </c>
      <c r="C23" s="24">
        <f>IF('Census Data'!D19&gt;=2000000,5,IF('Census Data'!D19&gt;=1000000,4,IF('Census Data'!D19&gt;=500000,3,IF('Census Data'!D19&gt;=200000,2,1))))</f>
        <v>5</v>
      </c>
      <c r="D23" s="24">
        <f>IF(AND('Census Data'!E19&gt;=40000,'Census Data'!E19&lt;=85000),5,IF(AND('Census Data'!E19&gt;=30000,'Census Data'!E19&lt;=100000),3,1))</f>
        <v>5</v>
      </c>
      <c r="E23" s="24">
        <f>IF('Census Data'!F19&gt;=38,5,IF('Census Data'!F19&gt;=36,4,IF('Census Data'!F19&gt;=34,3,IF('Census Data'!F19&gt;=32,2,1))))</f>
        <v>2</v>
      </c>
      <c r="F23" s="24">
        <f>IF('Census Data'!G19&gt;=74,5,IF('Census Data'!G19&gt;=72,4,IF('Census Data'!G19&gt;=70,3,IF('Census Data'!G19&gt;=68,2,1))))</f>
        <v>2</v>
      </c>
      <c r="G23" s="24">
        <f>IF('Census Data'!H19&lt;=6,5,IF('Census Data'!H19&lt;=7,4,IF('Census Data'!H19&lt;=8,3,IF('Census Data'!H19&lt;=9,2,1))))</f>
        <v>5</v>
      </c>
      <c r="H23" s="25">
        <f t="shared" si="0"/>
        <v>3.9499999999999997</v>
      </c>
      <c r="I23" s="26">
        <f t="shared" si="1"/>
        <v>12</v>
      </c>
    </row>
    <row r="24" spans="2:9" ht="15" customHeight="1" x14ac:dyDescent="0.3">
      <c r="B24" s="19" t="str">
        <f>'Census Data'!B20</f>
        <v>Tarrant</v>
      </c>
      <c r="C24" s="20">
        <f>IF('Census Data'!D20&gt;=2000000,5,IF('Census Data'!D20&gt;=1000000,4,IF('Census Data'!D20&gt;=500000,3,IF('Census Data'!D20&gt;=200000,2,1))))</f>
        <v>5</v>
      </c>
      <c r="D24" s="20">
        <f>IF(AND('Census Data'!E20&gt;=40000,'Census Data'!E20&lt;=85000),5,IF(AND('Census Data'!E20&gt;=30000,'Census Data'!E20&lt;=100000),3,1))</f>
        <v>5</v>
      </c>
      <c r="E24" s="20">
        <f>IF('Census Data'!F20&gt;=38,5,IF('Census Data'!F20&gt;=36,4,IF('Census Data'!F20&gt;=34,3,IF('Census Data'!F20&gt;=32,2,1))))</f>
        <v>4</v>
      </c>
      <c r="F24" s="20">
        <f>IF('Census Data'!G20&gt;=74,5,IF('Census Data'!G20&gt;=72,4,IF('Census Data'!G20&gt;=70,3,IF('Census Data'!G20&gt;=68,2,1))))</f>
        <v>5</v>
      </c>
      <c r="G24" s="20">
        <f>IF('Census Data'!H20&lt;=6,5,IF('Census Data'!H20&lt;=7,4,IF('Census Data'!H20&lt;=8,3,IF('Census Data'!H20&lt;=9,2,1))))</f>
        <v>3</v>
      </c>
      <c r="H24" s="21">
        <f t="shared" si="0"/>
        <v>4.5</v>
      </c>
      <c r="I24" s="22">
        <f t="shared" si="1"/>
        <v>1</v>
      </c>
    </row>
    <row r="25" spans="2:9" ht="15" customHeight="1" x14ac:dyDescent="0.3">
      <c r="B25" s="23" t="str">
        <f>'Census Data'!B21</f>
        <v>Collin</v>
      </c>
      <c r="C25" s="24">
        <f>IF('Census Data'!D21&gt;=2000000,5,IF('Census Data'!D21&gt;=1000000,4,IF('Census Data'!D21&gt;=500000,3,IF('Census Data'!D21&gt;=200000,2,1))))</f>
        <v>4</v>
      </c>
      <c r="D25" s="24">
        <f>IF(AND('Census Data'!E21&gt;=40000,'Census Data'!E21&lt;=85000),5,IF(AND('Census Data'!E21&gt;=30000,'Census Data'!E21&lt;=100000),3,1))</f>
        <v>1</v>
      </c>
      <c r="E25" s="24">
        <f>IF('Census Data'!F21&gt;=38,5,IF('Census Data'!F21&gt;=36,4,IF('Census Data'!F21&gt;=34,3,IF('Census Data'!F21&gt;=32,2,1))))</f>
        <v>4</v>
      </c>
      <c r="F25" s="24">
        <f>IF('Census Data'!G21&gt;=74,5,IF('Census Data'!G21&gt;=72,4,IF('Census Data'!G21&gt;=70,3,IF('Census Data'!G21&gt;=68,2,1))))</f>
        <v>5</v>
      </c>
      <c r="G25" s="24">
        <f>IF('Census Data'!H21&lt;=6,5,IF('Census Data'!H21&lt;=7,4,IF('Census Data'!H21&lt;=8,3,IF('Census Data'!H21&lt;=9,2,1))))</f>
        <v>5</v>
      </c>
      <c r="H25" s="25">
        <f t="shared" si="0"/>
        <v>3.55</v>
      </c>
      <c r="I25" s="26">
        <f t="shared" si="1"/>
        <v>17</v>
      </c>
    </row>
    <row r="26" spans="2:9" ht="15" customHeight="1" x14ac:dyDescent="0.3">
      <c r="B26" s="19" t="str">
        <f>'Census Data'!B22</f>
        <v>Gwinnett</v>
      </c>
      <c r="C26" s="20">
        <f>IF('Census Data'!D22&gt;=2000000,5,IF('Census Data'!D22&gt;=1000000,4,IF('Census Data'!D22&gt;=500000,3,IF('Census Data'!D22&gt;=200000,2,1))))</f>
        <v>3</v>
      </c>
      <c r="D26" s="20">
        <f>IF(AND('Census Data'!E22&gt;=40000,'Census Data'!E22&lt;=85000),5,IF(AND('Census Data'!E22&gt;=30000,'Census Data'!E22&lt;=100000),3,1))</f>
        <v>5</v>
      </c>
      <c r="E26" s="20">
        <f>IF('Census Data'!F22&gt;=38,5,IF('Census Data'!F22&gt;=36,4,IF('Census Data'!F22&gt;=34,3,IF('Census Data'!F22&gt;=32,2,1))))</f>
        <v>5</v>
      </c>
      <c r="F26" s="20">
        <f>IF('Census Data'!G22&gt;=74,5,IF('Census Data'!G22&gt;=72,4,IF('Census Data'!G22&gt;=70,3,IF('Census Data'!G22&gt;=68,2,1))))</f>
        <v>3</v>
      </c>
      <c r="G26" s="20">
        <f>IF('Census Data'!H22&lt;=6,5,IF('Census Data'!H22&lt;=7,4,IF('Census Data'!H22&lt;=8,3,IF('Census Data'!H22&lt;=9,2,1))))</f>
        <v>4</v>
      </c>
      <c r="H26" s="21">
        <f t="shared" si="0"/>
        <v>4.05</v>
      </c>
      <c r="I26" s="22">
        <f t="shared" si="1"/>
        <v>7</v>
      </c>
    </row>
    <row r="27" spans="2:9" ht="15" customHeight="1" x14ac:dyDescent="0.3">
      <c r="B27" s="23" t="str">
        <f>'Census Data'!B23</f>
        <v>DuPage</v>
      </c>
      <c r="C27" s="24">
        <f>IF('Census Data'!D23&gt;=2000000,5,IF('Census Data'!D23&gt;=1000000,4,IF('Census Data'!D23&gt;=500000,3,IF('Census Data'!D23&gt;=200000,2,1))))</f>
        <v>3</v>
      </c>
      <c r="D27" s="24">
        <f>IF(AND('Census Data'!E23&gt;=40000,'Census Data'!E23&lt;=85000),5,IF(AND('Census Data'!E23&gt;=30000,'Census Data'!E23&lt;=100000),3,1))</f>
        <v>3</v>
      </c>
      <c r="E27" s="24">
        <f>IF('Census Data'!F23&gt;=38,5,IF('Census Data'!F23&gt;=36,4,IF('Census Data'!F23&gt;=34,3,IF('Census Data'!F23&gt;=32,2,1))))</f>
        <v>2</v>
      </c>
      <c r="F27" s="24">
        <f>IF('Census Data'!G23&gt;=74,5,IF('Census Data'!G23&gt;=72,4,IF('Census Data'!G23&gt;=70,3,IF('Census Data'!G23&gt;=68,2,1))))</f>
        <v>4</v>
      </c>
      <c r="G27" s="24">
        <f>IF('Census Data'!H23&lt;=6,5,IF('Census Data'!H23&lt;=7,4,IF('Census Data'!H23&lt;=8,3,IF('Census Data'!H23&lt;=9,2,1))))</f>
        <v>4</v>
      </c>
      <c r="H27" s="25">
        <f t="shared" si="0"/>
        <v>3.1</v>
      </c>
      <c r="I27" s="26">
        <f t="shared" si="1"/>
        <v>21</v>
      </c>
    </row>
    <row r="28" spans="2:9" ht="15" customHeight="1" x14ac:dyDescent="0.3">
      <c r="B28" s="19" t="str">
        <f>'Census Data'!B24</f>
        <v>Shelby</v>
      </c>
      <c r="C28" s="20">
        <f>IF('Census Data'!D24&gt;=2000000,5,IF('Census Data'!D24&gt;=1000000,4,IF('Census Data'!D24&gt;=500000,3,IF('Census Data'!D24&gt;=200000,2,1))))</f>
        <v>3</v>
      </c>
      <c r="D28" s="20">
        <f>IF(AND('Census Data'!E24&gt;=40000,'Census Data'!E24&lt;=85000),5,IF(AND('Census Data'!E24&gt;=30000,'Census Data'!E24&lt;=100000),3,1))</f>
        <v>5</v>
      </c>
      <c r="E28" s="20">
        <f>IF('Census Data'!F24&gt;=38,5,IF('Census Data'!F24&gt;=36,4,IF('Census Data'!F24&gt;=34,3,IF('Census Data'!F24&gt;=32,2,1))))</f>
        <v>3</v>
      </c>
      <c r="F28" s="20">
        <f>IF('Census Data'!G24&gt;=74,5,IF('Census Data'!G24&gt;=72,4,IF('Census Data'!G24&gt;=70,3,IF('Census Data'!G24&gt;=68,2,1))))</f>
        <v>2</v>
      </c>
      <c r="G28" s="20">
        <f>IF('Census Data'!H24&lt;=6,5,IF('Census Data'!H24&lt;=7,4,IF('Census Data'!H24&lt;=8,3,IF('Census Data'!H24&lt;=9,2,1))))</f>
        <v>2</v>
      </c>
      <c r="H28" s="21">
        <f t="shared" si="0"/>
        <v>3.1999999999999997</v>
      </c>
      <c r="I28" s="22">
        <f t="shared" si="1"/>
        <v>19</v>
      </c>
    </row>
    <row r="29" spans="2:9" ht="15" customHeight="1" x14ac:dyDescent="0.3">
      <c r="B29" s="23" t="str">
        <f>'Census Data'!B25</f>
        <v>Kern</v>
      </c>
      <c r="C29" s="24">
        <f>IF('Census Data'!D25&gt;=2000000,5,IF('Census Data'!D25&gt;=1000000,4,IF('Census Data'!D25&gt;=500000,3,IF('Census Data'!D25&gt;=200000,2,1))))</f>
        <v>3</v>
      </c>
      <c r="D29" s="24">
        <f>IF(AND('Census Data'!E25&gt;=40000,'Census Data'!E25&lt;=85000),5,IF(AND('Census Data'!E25&gt;=30000,'Census Data'!E25&lt;=100000),3,1))</f>
        <v>5</v>
      </c>
      <c r="E29" s="24">
        <f>IF('Census Data'!F25&gt;=38,5,IF('Census Data'!F25&gt;=36,4,IF('Census Data'!F25&gt;=34,3,IF('Census Data'!F25&gt;=32,2,1))))</f>
        <v>3</v>
      </c>
      <c r="F29" s="24">
        <f>IF('Census Data'!G25&gt;=74,5,IF('Census Data'!G25&gt;=72,4,IF('Census Data'!G25&gt;=70,3,IF('Census Data'!G25&gt;=68,2,1))))</f>
        <v>1</v>
      </c>
      <c r="G29" s="24">
        <f>IF('Census Data'!H25&lt;=6,5,IF('Census Data'!H25&lt;=7,4,IF('Census Data'!H25&lt;=8,3,IF('Census Data'!H25&lt;=9,2,1))))</f>
        <v>5</v>
      </c>
      <c r="H29" s="25">
        <f t="shared" si="0"/>
        <v>3.5</v>
      </c>
      <c r="I29" s="26">
        <f t="shared" si="1"/>
        <v>18</v>
      </c>
    </row>
    <row r="30" spans="2:9" ht="15" customHeight="1" x14ac:dyDescent="0.3">
      <c r="B30" s="19" t="str">
        <f>'Census Data'!B26</f>
        <v>Montgomery</v>
      </c>
      <c r="C30" s="20">
        <f>IF('Census Data'!D26&gt;=2000000,5,IF('Census Data'!D26&gt;=1000000,4,IF('Census Data'!D26&gt;=500000,3,IF('Census Data'!D26&gt;=200000,2,1))))</f>
        <v>4</v>
      </c>
      <c r="D30" s="20">
        <f>IF(AND('Census Data'!E26&gt;=40000,'Census Data'!E26&lt;=85000),5,IF(AND('Census Data'!E26&gt;=30000,'Census Data'!E26&lt;=100000),3,1))</f>
        <v>1</v>
      </c>
      <c r="E30" s="20">
        <f>IF('Census Data'!F26&gt;=38,5,IF('Census Data'!F26&gt;=36,4,IF('Census Data'!F26&gt;=34,3,IF('Census Data'!F26&gt;=32,2,1))))</f>
        <v>3</v>
      </c>
      <c r="F30" s="20">
        <f>IF('Census Data'!G26&gt;=74,5,IF('Census Data'!G26&gt;=72,4,IF('Census Data'!G26&gt;=70,3,IF('Census Data'!G26&gt;=68,2,1))))</f>
        <v>2</v>
      </c>
      <c r="G30" s="20">
        <f>IF('Census Data'!H26&lt;=6,5,IF('Census Data'!H26&lt;=7,4,IF('Census Data'!H26&lt;=8,3,IF('Census Data'!H26&lt;=9,2,1))))</f>
        <v>4</v>
      </c>
      <c r="H30" s="21">
        <f t="shared" si="0"/>
        <v>2.75</v>
      </c>
      <c r="I30" s="22">
        <f t="shared" si="1"/>
        <v>24</v>
      </c>
    </row>
    <row r="31" spans="2:9" ht="15" customHeight="1" x14ac:dyDescent="0.3">
      <c r="B31" s="23" t="str">
        <f>'Census Data'!B27</f>
        <v>Dane</v>
      </c>
      <c r="C31" s="24">
        <f>IF('Census Data'!D27&gt;=2000000,5,IF('Census Data'!D27&gt;=1000000,4,IF('Census Data'!D27&gt;=500000,3,IF('Census Data'!D27&gt;=200000,2,1))))</f>
        <v>3</v>
      </c>
      <c r="D31" s="24">
        <f>IF(AND('Census Data'!E27&gt;=40000,'Census Data'!E27&lt;=85000),5,IF(AND('Census Data'!E27&gt;=30000,'Census Data'!E27&lt;=100000),3,1))</f>
        <v>5</v>
      </c>
      <c r="E31" s="24">
        <f>IF('Census Data'!F27&gt;=38,5,IF('Census Data'!F27&gt;=36,4,IF('Census Data'!F27&gt;=34,3,IF('Census Data'!F27&gt;=32,2,1))))</f>
        <v>5</v>
      </c>
      <c r="F31" s="24">
        <f>IF('Census Data'!G27&gt;=74,5,IF('Census Data'!G27&gt;=72,4,IF('Census Data'!G27&gt;=70,3,IF('Census Data'!G27&gt;=68,2,1))))</f>
        <v>3</v>
      </c>
      <c r="G31" s="24">
        <f>IF('Census Data'!H27&lt;=6,5,IF('Census Data'!H27&lt;=7,4,IF('Census Data'!H27&lt;=8,3,IF('Census Data'!H27&lt;=9,2,1))))</f>
        <v>4</v>
      </c>
      <c r="H31" s="25">
        <f t="shared" si="0"/>
        <v>4.05</v>
      </c>
      <c r="I31" s="26">
        <f t="shared" si="1"/>
        <v>7</v>
      </c>
    </row>
    <row r="32" spans="2:9" ht="15" customHeight="1" x14ac:dyDescent="0.3">
      <c r="B32" s="19" t="str">
        <f>'Census Data'!B28</f>
        <v>Douglas</v>
      </c>
      <c r="C32" s="20">
        <f>IF('Census Data'!D28&gt;=2000000,5,IF('Census Data'!D28&gt;=1000000,4,IF('Census Data'!D28&gt;=500000,3,IF('Census Data'!D28&gt;=200000,2,1))))</f>
        <v>2</v>
      </c>
      <c r="D32" s="20">
        <f>IF(AND('Census Data'!E28&gt;=40000,'Census Data'!E28&lt;=85000),5,IF(AND('Census Data'!E28&gt;=30000,'Census Data'!E28&lt;=100000),3,1))</f>
        <v>1</v>
      </c>
      <c r="E32" s="20">
        <f>IF('Census Data'!F28&gt;=38,5,IF('Census Data'!F28&gt;=36,4,IF('Census Data'!F28&gt;=34,3,IF('Census Data'!F28&gt;=32,2,1))))</f>
        <v>2</v>
      </c>
      <c r="F32" s="20">
        <f>IF('Census Data'!G28&gt;=74,5,IF('Census Data'!G28&gt;=72,4,IF('Census Data'!G28&gt;=70,3,IF('Census Data'!G28&gt;=68,2,1))))</f>
        <v>5</v>
      </c>
      <c r="G32" s="20">
        <f>IF('Census Data'!H28&lt;=6,5,IF('Census Data'!H28&lt;=7,4,IF('Census Data'!H28&lt;=8,3,IF('Census Data'!H28&lt;=9,2,1))))</f>
        <v>5</v>
      </c>
      <c r="H32" s="21">
        <f t="shared" si="0"/>
        <v>2.65</v>
      </c>
      <c r="I32" s="22">
        <f t="shared" si="1"/>
        <v>25</v>
      </c>
    </row>
    <row r="33" spans="2:9" ht="15" customHeight="1" x14ac:dyDescent="0.3">
      <c r="B33" s="23" t="str">
        <f>'Census Data'!B29</f>
        <v>Washoe</v>
      </c>
      <c r="C33" s="24">
        <f>IF('Census Data'!D29&gt;=2000000,5,IF('Census Data'!D29&gt;=1000000,4,IF('Census Data'!D29&gt;=500000,3,IF('Census Data'!D29&gt;=200000,2,1))))</f>
        <v>2</v>
      </c>
      <c r="D33" s="24">
        <f>IF(AND('Census Data'!E29&gt;=40000,'Census Data'!E29&lt;=85000),5,IF(AND('Census Data'!E29&gt;=30000,'Census Data'!E29&lt;=100000),3,1))</f>
        <v>5</v>
      </c>
      <c r="E33" s="24">
        <f>IF('Census Data'!F29&gt;=38,5,IF('Census Data'!F29&gt;=36,4,IF('Census Data'!F29&gt;=34,3,IF('Census Data'!F29&gt;=32,2,1))))</f>
        <v>3</v>
      </c>
      <c r="F33" s="24">
        <f>IF('Census Data'!G29&gt;=74,5,IF('Census Data'!G29&gt;=72,4,IF('Census Data'!G29&gt;=70,3,IF('Census Data'!G29&gt;=68,2,1))))</f>
        <v>3</v>
      </c>
      <c r="G33" s="24">
        <f>IF('Census Data'!H29&lt;=6,5,IF('Census Data'!H29&lt;=7,4,IF('Census Data'!H29&lt;=8,3,IF('Census Data'!H29&lt;=9,2,1))))</f>
        <v>2</v>
      </c>
      <c r="H33" s="25">
        <f t="shared" si="0"/>
        <v>3.0999999999999996</v>
      </c>
      <c r="I33" s="26">
        <f t="shared" si="1"/>
        <v>22</v>
      </c>
    </row>
    <row r="34" spans="2:9" ht="15" customHeight="1" x14ac:dyDescent="0.3">
      <c r="B34" s="19" t="str">
        <f>'Census Data'!B30</f>
        <v>Ada</v>
      </c>
      <c r="C34" s="20">
        <f>IF('Census Data'!D30&gt;=2000000,5,IF('Census Data'!D30&gt;=1000000,4,IF('Census Data'!D30&gt;=500000,3,IF('Census Data'!D30&gt;=200000,2,1))))</f>
        <v>3</v>
      </c>
      <c r="D34" s="20">
        <f>IF(AND('Census Data'!E30&gt;=40000,'Census Data'!E30&lt;=85000),5,IF(AND('Census Data'!E30&gt;=30000,'Census Data'!E30&lt;=100000),3,1))</f>
        <v>5</v>
      </c>
      <c r="E34" s="20">
        <f>IF('Census Data'!F30&gt;=38,5,IF('Census Data'!F30&gt;=36,4,IF('Census Data'!F30&gt;=34,3,IF('Census Data'!F30&gt;=32,2,1))))</f>
        <v>4</v>
      </c>
      <c r="F34" s="20">
        <f>IF('Census Data'!G30&gt;=74,5,IF('Census Data'!G30&gt;=72,4,IF('Census Data'!G30&gt;=70,3,IF('Census Data'!G30&gt;=68,2,1))))</f>
        <v>4</v>
      </c>
      <c r="G34" s="20">
        <f>IF('Census Data'!H30&lt;=6,5,IF('Census Data'!H30&lt;=7,4,IF('Census Data'!H30&lt;=8,3,IF('Census Data'!H30&lt;=9,2,1))))</f>
        <v>4</v>
      </c>
      <c r="H34" s="21">
        <f t="shared" si="0"/>
        <v>4</v>
      </c>
      <c r="I34" s="22">
        <f t="shared" si="1"/>
        <v>9</v>
      </c>
    </row>
  </sheetData>
  <mergeCells count="2">
    <mergeCell ref="B2:I2"/>
    <mergeCell ref="B3:I3"/>
  </mergeCells>
  <pageMargins left="0.75" right="0.75" top="1" bottom="1" header="0.511811023622047" footer="0.511811023622047"/>
  <pageSetup paperSize="9" orientation="portrait" horizontalDpi="300" verticalDpi="30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7A9E7E"/>
  </sheetPr>
  <dimension ref="B2:D25"/>
  <sheetViews>
    <sheetView topLeftCell="A7" zoomScaleNormal="100" workbookViewId="0">
      <selection activeCell="D6" sqref="D6"/>
    </sheetView>
  </sheetViews>
  <sheetFormatPr defaultColWidth="8.6640625" defaultRowHeight="14.4" x14ac:dyDescent="0.3"/>
  <cols>
    <col min="1" max="1" width="3" customWidth="1"/>
    <col min="2" max="2" width="5" customWidth="1"/>
    <col min="3" max="3" width="92.33203125" bestFit="1" customWidth="1"/>
    <col min="4" max="4" width="35" customWidth="1"/>
  </cols>
  <sheetData>
    <row r="2" spans="2:4" ht="19.5" customHeight="1" x14ac:dyDescent="0.4">
      <c r="B2" s="40" t="s">
        <v>85</v>
      </c>
      <c r="C2" s="40"/>
      <c r="D2" s="40"/>
    </row>
    <row r="5" spans="2:4" ht="15" customHeight="1" x14ac:dyDescent="0.3">
      <c r="B5" s="42" t="s">
        <v>86</v>
      </c>
      <c r="C5" s="42"/>
    </row>
    <row r="6" spans="2:4" ht="45" customHeight="1" x14ac:dyDescent="0.3">
      <c r="C6" s="27" t="s">
        <v>87</v>
      </c>
    </row>
    <row r="8" spans="2:4" ht="15" customHeight="1" x14ac:dyDescent="0.3">
      <c r="B8" s="42" t="s">
        <v>88</v>
      </c>
      <c r="C8" s="42"/>
    </row>
    <row r="9" spans="2:4" ht="45" customHeight="1" x14ac:dyDescent="0.3">
      <c r="C9" s="27" t="s">
        <v>89</v>
      </c>
    </row>
    <row r="11" spans="2:4" ht="15" customHeight="1" x14ac:dyDescent="0.3">
      <c r="B11" s="42" t="s">
        <v>90</v>
      </c>
      <c r="C11" s="42"/>
    </row>
    <row r="12" spans="2:4" ht="45" customHeight="1" x14ac:dyDescent="0.3">
      <c r="C12" s="27" t="s">
        <v>91</v>
      </c>
    </row>
    <row r="14" spans="2:4" ht="15" customHeight="1" x14ac:dyDescent="0.3">
      <c r="B14" s="42" t="s">
        <v>92</v>
      </c>
      <c r="C14" s="42"/>
    </row>
    <row r="15" spans="2:4" ht="45" customHeight="1" x14ac:dyDescent="0.3">
      <c r="C15" s="27" t="s">
        <v>93</v>
      </c>
    </row>
    <row r="17" spans="2:4" ht="15" customHeight="1" x14ac:dyDescent="0.3">
      <c r="B17" s="42" t="s">
        <v>94</v>
      </c>
      <c r="C17" s="42"/>
    </row>
    <row r="18" spans="2:4" ht="45" customHeight="1" x14ac:dyDescent="0.3">
      <c r="C18" s="27" t="s">
        <v>95</v>
      </c>
    </row>
    <row r="21" spans="2:4" ht="15" customHeight="1" x14ac:dyDescent="0.3">
      <c r="B21" s="28" t="s">
        <v>96</v>
      </c>
      <c r="C21" s="43" t="s">
        <v>97</v>
      </c>
      <c r="D21" s="43"/>
    </row>
    <row r="22" spans="2:4" ht="15" customHeight="1" x14ac:dyDescent="0.3">
      <c r="C22" s="43"/>
      <c r="D22" s="43"/>
    </row>
    <row r="23" spans="2:4" ht="15" customHeight="1" x14ac:dyDescent="0.3">
      <c r="C23" s="43"/>
      <c r="D23" s="43"/>
    </row>
    <row r="24" spans="2:4" ht="15" customHeight="1" x14ac:dyDescent="0.3">
      <c r="C24" s="43"/>
      <c r="D24" s="43"/>
    </row>
    <row r="25" spans="2:4" ht="15" customHeight="1" x14ac:dyDescent="0.3">
      <c r="C25" s="43"/>
      <c r="D25" s="43"/>
    </row>
  </sheetData>
  <mergeCells count="7">
    <mergeCell ref="B17:C17"/>
    <mergeCell ref="C21:D25"/>
    <mergeCell ref="B2:D2"/>
    <mergeCell ref="B5:C5"/>
    <mergeCell ref="B8:C8"/>
    <mergeCell ref="B11:C11"/>
    <mergeCell ref="B14:C14"/>
  </mergeCells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C62828"/>
  </sheetPr>
  <dimension ref="A1:D120"/>
  <sheetViews>
    <sheetView tabSelected="1" zoomScaleNormal="100" workbookViewId="0">
      <selection activeCell="B1" sqref="B1:D1"/>
    </sheetView>
  </sheetViews>
  <sheetFormatPr defaultColWidth="8.6640625" defaultRowHeight="14.4" x14ac:dyDescent="0.3"/>
  <cols>
    <col min="1" max="1" width="3" customWidth="1"/>
    <col min="2" max="2" width="5" customWidth="1"/>
    <col min="3" max="3" width="75" customWidth="1"/>
    <col min="4" max="4" width="40" customWidth="1"/>
  </cols>
  <sheetData>
    <row r="1" spans="1:4" ht="21" x14ac:dyDescent="0.4">
      <c r="A1" s="2"/>
      <c r="B1" s="44" t="s">
        <v>179</v>
      </c>
      <c r="C1" s="44"/>
      <c r="D1" s="44"/>
    </row>
    <row r="2" spans="1:4" ht="21" x14ac:dyDescent="0.4">
      <c r="A2" s="2"/>
      <c r="B2" s="34" t="s">
        <v>98</v>
      </c>
      <c r="C2" s="34"/>
      <c r="D2" s="34"/>
    </row>
    <row r="3" spans="1:4" x14ac:dyDescent="0.3">
      <c r="A3" s="2"/>
      <c r="B3" s="35" t="s">
        <v>99</v>
      </c>
      <c r="C3" s="35"/>
      <c r="D3" s="35"/>
    </row>
    <row r="4" spans="1:4" x14ac:dyDescent="0.3">
      <c r="A4" s="2"/>
      <c r="B4" s="2"/>
      <c r="C4" s="2"/>
      <c r="D4" s="2"/>
    </row>
    <row r="5" spans="1:4" ht="15.6" x14ac:dyDescent="0.3">
      <c r="A5" s="2"/>
      <c r="B5" s="33" t="s">
        <v>86</v>
      </c>
      <c r="C5" s="33"/>
      <c r="D5" s="33"/>
    </row>
    <row r="6" spans="1:4" ht="26.4" x14ac:dyDescent="0.3">
      <c r="A6" s="2"/>
      <c r="B6" s="2"/>
      <c r="C6" s="4" t="s">
        <v>100</v>
      </c>
      <c r="D6" s="2"/>
    </row>
    <row r="7" spans="1:4" x14ac:dyDescent="0.3">
      <c r="A7" s="2"/>
      <c r="B7" s="2"/>
      <c r="C7" s="4"/>
      <c r="D7" s="2"/>
    </row>
    <row r="8" spans="1:4" x14ac:dyDescent="0.3">
      <c r="A8" s="2"/>
      <c r="B8" s="2"/>
      <c r="C8" s="4" t="s">
        <v>101</v>
      </c>
      <c r="D8" s="2"/>
    </row>
    <row r="9" spans="1:4" ht="26.4" x14ac:dyDescent="0.3">
      <c r="A9" s="2"/>
      <c r="B9" s="2"/>
      <c r="C9" s="4" t="s">
        <v>102</v>
      </c>
      <c r="D9" s="2"/>
    </row>
    <row r="10" spans="1:4" ht="26.4" x14ac:dyDescent="0.3">
      <c r="A10" s="2"/>
      <c r="B10" s="2"/>
      <c r="C10" s="4" t="s">
        <v>103</v>
      </c>
      <c r="D10" s="2"/>
    </row>
    <row r="11" spans="1:4" ht="26.4" x14ac:dyDescent="0.3">
      <c r="A11" s="2"/>
      <c r="B11" s="2"/>
      <c r="C11" s="4" t="s">
        <v>104</v>
      </c>
      <c r="D11" s="2"/>
    </row>
    <row r="12" spans="1:4" x14ac:dyDescent="0.3">
      <c r="A12" s="2"/>
      <c r="B12" s="2"/>
      <c r="C12" s="4"/>
      <c r="D12" s="2"/>
    </row>
    <row r="13" spans="1:4" x14ac:dyDescent="0.3">
      <c r="A13" s="2"/>
      <c r="B13" s="2"/>
      <c r="C13" s="4" t="s">
        <v>105</v>
      </c>
      <c r="D13" s="2"/>
    </row>
    <row r="14" spans="1:4" ht="26.4" x14ac:dyDescent="0.3">
      <c r="A14" s="2"/>
      <c r="B14" s="2"/>
      <c r="C14" s="4" t="s">
        <v>106</v>
      </c>
      <c r="D14" s="2"/>
    </row>
    <row r="15" spans="1:4" x14ac:dyDescent="0.3">
      <c r="A15" s="2"/>
      <c r="B15" s="2"/>
      <c r="C15" s="4" t="s">
        <v>107</v>
      </c>
      <c r="D15" s="2"/>
    </row>
    <row r="16" spans="1:4" x14ac:dyDescent="0.3">
      <c r="A16" s="2"/>
      <c r="B16" s="2"/>
      <c r="C16" s="4" t="s">
        <v>108</v>
      </c>
      <c r="D16" s="2"/>
    </row>
    <row r="17" spans="1:4" x14ac:dyDescent="0.3">
      <c r="A17" s="2"/>
      <c r="B17" s="2"/>
      <c r="C17" s="4"/>
      <c r="D17" s="2"/>
    </row>
    <row r="18" spans="1:4" x14ac:dyDescent="0.3">
      <c r="A18" s="2"/>
      <c r="B18" s="2"/>
      <c r="C18" s="4" t="s">
        <v>109</v>
      </c>
      <c r="D18" s="2"/>
    </row>
    <row r="19" spans="1:4" x14ac:dyDescent="0.3">
      <c r="A19" s="2"/>
      <c r="B19" s="2"/>
      <c r="C19" s="4" t="s">
        <v>110</v>
      </c>
      <c r="D19" s="2"/>
    </row>
    <row r="20" spans="1:4" x14ac:dyDescent="0.3">
      <c r="A20" s="2"/>
      <c r="B20" s="2"/>
      <c r="C20" s="4" t="s">
        <v>111</v>
      </c>
      <c r="D20" s="2"/>
    </row>
    <row r="21" spans="1:4" x14ac:dyDescent="0.3">
      <c r="A21" s="2"/>
      <c r="B21" s="2"/>
      <c r="C21" s="4"/>
      <c r="D21" s="2"/>
    </row>
    <row r="22" spans="1:4" x14ac:dyDescent="0.3">
      <c r="A22" s="2"/>
      <c r="B22" s="2"/>
      <c r="C22" s="29" t="s">
        <v>112</v>
      </c>
      <c r="D22" s="2"/>
    </row>
    <row r="23" spans="1:4" x14ac:dyDescent="0.3">
      <c r="A23" s="2"/>
      <c r="B23" s="2"/>
      <c r="C23" s="30" t="s">
        <v>113</v>
      </c>
      <c r="D23" s="2"/>
    </row>
    <row r="24" spans="1:4" x14ac:dyDescent="0.3">
      <c r="A24" s="2"/>
      <c r="B24" s="2"/>
      <c r="C24" s="2"/>
      <c r="D24" s="2"/>
    </row>
    <row r="25" spans="1:4" ht="15.6" x14ac:dyDescent="0.3">
      <c r="A25" s="2"/>
      <c r="B25" s="33" t="s">
        <v>88</v>
      </c>
      <c r="C25" s="33"/>
      <c r="D25" s="33"/>
    </row>
    <row r="26" spans="1:4" x14ac:dyDescent="0.3">
      <c r="A26" s="2"/>
      <c r="B26" s="2"/>
      <c r="C26" s="4" t="s">
        <v>114</v>
      </c>
      <c r="D26" s="2"/>
    </row>
    <row r="27" spans="1:4" x14ac:dyDescent="0.3">
      <c r="A27" s="2"/>
      <c r="B27" s="2"/>
      <c r="C27" s="4"/>
      <c r="D27" s="2"/>
    </row>
    <row r="28" spans="1:4" ht="26.4" x14ac:dyDescent="0.3">
      <c r="A28" s="2"/>
      <c r="B28" s="2"/>
      <c r="C28" s="4" t="s">
        <v>115</v>
      </c>
      <c r="D28" s="2"/>
    </row>
    <row r="29" spans="1:4" x14ac:dyDescent="0.3">
      <c r="A29" s="2"/>
      <c r="B29" s="2"/>
      <c r="C29" s="4" t="s">
        <v>116</v>
      </c>
      <c r="D29" s="2"/>
    </row>
    <row r="30" spans="1:4" x14ac:dyDescent="0.3">
      <c r="A30" s="2"/>
      <c r="B30" s="2"/>
      <c r="C30" s="4" t="s">
        <v>117</v>
      </c>
      <c r="D30" s="2"/>
    </row>
    <row r="31" spans="1:4" x14ac:dyDescent="0.3">
      <c r="A31" s="2"/>
      <c r="B31" s="2"/>
      <c r="C31" s="4"/>
      <c r="D31" s="2"/>
    </row>
    <row r="32" spans="1:4" x14ac:dyDescent="0.3">
      <c r="A32" s="2"/>
      <c r="B32" s="2"/>
      <c r="C32" s="4" t="s">
        <v>118</v>
      </c>
      <c r="D32" s="2"/>
    </row>
    <row r="33" spans="1:4" x14ac:dyDescent="0.3">
      <c r="A33" s="2"/>
      <c r="B33" s="2"/>
      <c r="C33" s="4" t="s">
        <v>119</v>
      </c>
      <c r="D33" s="2"/>
    </row>
    <row r="34" spans="1:4" x14ac:dyDescent="0.3">
      <c r="A34" s="2"/>
      <c r="B34" s="2"/>
      <c r="C34" s="4" t="s">
        <v>120</v>
      </c>
      <c r="D34" s="2"/>
    </row>
    <row r="35" spans="1:4" x14ac:dyDescent="0.3">
      <c r="A35" s="2"/>
      <c r="B35" s="2"/>
      <c r="C35" s="4"/>
      <c r="D35" s="2"/>
    </row>
    <row r="36" spans="1:4" x14ac:dyDescent="0.3">
      <c r="A36" s="2"/>
      <c r="B36" s="2"/>
      <c r="C36" s="4" t="s">
        <v>121</v>
      </c>
      <c r="D36" s="2"/>
    </row>
    <row r="37" spans="1:4" x14ac:dyDescent="0.3">
      <c r="A37" s="2"/>
      <c r="B37" s="2"/>
      <c r="C37" s="4" t="s">
        <v>122</v>
      </c>
      <c r="D37" s="2"/>
    </row>
    <row r="38" spans="1:4" x14ac:dyDescent="0.3">
      <c r="A38" s="2"/>
      <c r="B38" s="2"/>
      <c r="C38" s="4"/>
      <c r="D38" s="2"/>
    </row>
    <row r="39" spans="1:4" x14ac:dyDescent="0.3">
      <c r="A39" s="2"/>
      <c r="B39" s="2"/>
      <c r="C39" s="4" t="s">
        <v>123</v>
      </c>
      <c r="D39" s="2"/>
    </row>
    <row r="40" spans="1:4" x14ac:dyDescent="0.3">
      <c r="A40" s="2"/>
      <c r="B40" s="2"/>
      <c r="C40" s="4" t="s">
        <v>124</v>
      </c>
      <c r="D40" s="2"/>
    </row>
    <row r="41" spans="1:4" x14ac:dyDescent="0.3">
      <c r="A41" s="2"/>
      <c r="B41" s="2"/>
      <c r="C41" s="4"/>
      <c r="D41" s="2"/>
    </row>
    <row r="42" spans="1:4" ht="26.4" x14ac:dyDescent="0.3">
      <c r="A42" s="2"/>
      <c r="B42" s="2"/>
      <c r="C42" s="31" t="s">
        <v>125</v>
      </c>
      <c r="D42" s="2"/>
    </row>
    <row r="43" spans="1:4" x14ac:dyDescent="0.3">
      <c r="A43" s="2"/>
      <c r="B43" s="2"/>
      <c r="C43" s="4" t="s">
        <v>126</v>
      </c>
      <c r="D43" s="2"/>
    </row>
    <row r="44" spans="1:4" x14ac:dyDescent="0.3">
      <c r="A44" s="2"/>
      <c r="B44" s="2"/>
      <c r="C44" s="2"/>
      <c r="D44" s="2"/>
    </row>
    <row r="45" spans="1:4" ht="15.6" x14ac:dyDescent="0.3">
      <c r="A45" s="2"/>
      <c r="B45" s="33" t="s">
        <v>90</v>
      </c>
      <c r="C45" s="33"/>
      <c r="D45" s="33"/>
    </row>
    <row r="46" spans="1:4" x14ac:dyDescent="0.3">
      <c r="A46" s="2"/>
      <c r="B46" s="2"/>
      <c r="C46" s="4" t="s">
        <v>127</v>
      </c>
      <c r="D46" s="2"/>
    </row>
    <row r="47" spans="1:4" x14ac:dyDescent="0.3">
      <c r="A47" s="2"/>
      <c r="B47" s="2"/>
      <c r="C47" s="4"/>
      <c r="D47" s="2"/>
    </row>
    <row r="48" spans="1:4" x14ac:dyDescent="0.3">
      <c r="A48" s="2"/>
      <c r="B48" s="2"/>
      <c r="C48" s="4" t="s">
        <v>128</v>
      </c>
      <c r="D48" s="2"/>
    </row>
    <row r="49" spans="1:4" x14ac:dyDescent="0.3">
      <c r="A49" s="2"/>
      <c r="B49" s="2"/>
      <c r="C49" s="4" t="s">
        <v>129</v>
      </c>
      <c r="D49" s="2"/>
    </row>
    <row r="50" spans="1:4" ht="26.4" x14ac:dyDescent="0.3">
      <c r="A50" s="2"/>
      <c r="B50" s="2"/>
      <c r="C50" s="32" t="s">
        <v>130</v>
      </c>
      <c r="D50" s="2"/>
    </row>
    <row r="51" spans="1:4" x14ac:dyDescent="0.3">
      <c r="A51" s="2"/>
      <c r="B51" s="2"/>
      <c r="C51" s="4"/>
      <c r="D51" s="2"/>
    </row>
    <row r="52" spans="1:4" x14ac:dyDescent="0.3">
      <c r="A52" s="2"/>
      <c r="B52" s="2"/>
      <c r="C52" s="4" t="s">
        <v>131</v>
      </c>
      <c r="D52" s="2"/>
    </row>
    <row r="53" spans="1:4" x14ac:dyDescent="0.3">
      <c r="A53" s="2"/>
      <c r="B53" s="2"/>
      <c r="C53" s="4" t="s">
        <v>132</v>
      </c>
      <c r="D53" s="2"/>
    </row>
    <row r="54" spans="1:4" x14ac:dyDescent="0.3">
      <c r="A54" s="2"/>
      <c r="B54" s="2"/>
      <c r="C54" s="4" t="s">
        <v>133</v>
      </c>
      <c r="D54" s="2"/>
    </row>
    <row r="55" spans="1:4" x14ac:dyDescent="0.3">
      <c r="A55" s="2"/>
      <c r="B55" s="2"/>
      <c r="C55" s="4" t="s">
        <v>134</v>
      </c>
      <c r="D55" s="2"/>
    </row>
    <row r="56" spans="1:4" x14ac:dyDescent="0.3">
      <c r="A56" s="2"/>
      <c r="B56" s="2"/>
      <c r="C56" s="4" t="s">
        <v>135</v>
      </c>
      <c r="D56" s="2"/>
    </row>
    <row r="57" spans="1:4" x14ac:dyDescent="0.3">
      <c r="A57" s="2"/>
      <c r="B57" s="2"/>
      <c r="C57" s="4"/>
      <c r="D57" s="2"/>
    </row>
    <row r="58" spans="1:4" x14ac:dyDescent="0.3">
      <c r="A58" s="2"/>
      <c r="B58" s="2"/>
      <c r="C58" s="4" t="s">
        <v>136</v>
      </c>
      <c r="D58" s="2"/>
    </row>
    <row r="59" spans="1:4" x14ac:dyDescent="0.3">
      <c r="A59" s="2"/>
      <c r="B59" s="2"/>
      <c r="C59" s="4" t="s">
        <v>137</v>
      </c>
      <c r="D59" s="2"/>
    </row>
    <row r="60" spans="1:4" x14ac:dyDescent="0.3">
      <c r="A60" s="2"/>
      <c r="B60" s="2"/>
      <c r="C60" s="4"/>
      <c r="D60" s="2"/>
    </row>
    <row r="61" spans="1:4" x14ac:dyDescent="0.3">
      <c r="A61" s="2"/>
      <c r="B61" s="2"/>
      <c r="C61" s="31" t="s">
        <v>138</v>
      </c>
      <c r="D61" s="2"/>
    </row>
    <row r="62" spans="1:4" x14ac:dyDescent="0.3">
      <c r="A62" s="2"/>
      <c r="B62" s="2"/>
      <c r="C62" s="4" t="s">
        <v>139</v>
      </c>
      <c r="D62" s="2"/>
    </row>
    <row r="63" spans="1:4" x14ac:dyDescent="0.3">
      <c r="A63" s="2"/>
      <c r="B63" s="2"/>
      <c r="C63" s="2"/>
      <c r="D63" s="2"/>
    </row>
    <row r="64" spans="1:4" ht="15.6" x14ac:dyDescent="0.3">
      <c r="A64" s="2"/>
      <c r="B64" s="33" t="s">
        <v>140</v>
      </c>
      <c r="C64" s="33"/>
      <c r="D64" s="33"/>
    </row>
    <row r="65" spans="1:4" x14ac:dyDescent="0.3">
      <c r="A65" s="2"/>
      <c r="B65" s="2"/>
      <c r="C65" s="4" t="s">
        <v>141</v>
      </c>
      <c r="D65" s="2"/>
    </row>
    <row r="66" spans="1:4" x14ac:dyDescent="0.3">
      <c r="A66" s="2"/>
      <c r="B66" s="2"/>
      <c r="C66" s="4"/>
      <c r="D66" s="2"/>
    </row>
    <row r="67" spans="1:4" ht="26.4" x14ac:dyDescent="0.3">
      <c r="A67" s="2"/>
      <c r="B67" s="2"/>
      <c r="C67" s="4" t="s">
        <v>142</v>
      </c>
      <c r="D67" s="2"/>
    </row>
    <row r="68" spans="1:4" ht="26.4" x14ac:dyDescent="0.3">
      <c r="A68" s="2"/>
      <c r="B68" s="2"/>
      <c r="C68" s="4" t="s">
        <v>143</v>
      </c>
      <c r="D68" s="2"/>
    </row>
    <row r="69" spans="1:4" x14ac:dyDescent="0.3">
      <c r="A69" s="2"/>
      <c r="B69" s="2"/>
      <c r="C69" s="4" t="s">
        <v>144</v>
      </c>
      <c r="D69" s="2"/>
    </row>
    <row r="70" spans="1:4" x14ac:dyDescent="0.3">
      <c r="A70" s="2"/>
      <c r="B70" s="2"/>
      <c r="C70" s="4"/>
      <c r="D70" s="2"/>
    </row>
    <row r="71" spans="1:4" ht="26.4" x14ac:dyDescent="0.3">
      <c r="A71" s="2"/>
      <c r="B71" s="2"/>
      <c r="C71" s="4" t="s">
        <v>145</v>
      </c>
      <c r="D71" s="2"/>
    </row>
    <row r="72" spans="1:4" ht="26.4" x14ac:dyDescent="0.3">
      <c r="A72" s="2"/>
      <c r="B72" s="2"/>
      <c r="C72" s="4" t="s">
        <v>146</v>
      </c>
      <c r="D72" s="2"/>
    </row>
    <row r="73" spans="1:4" x14ac:dyDescent="0.3">
      <c r="A73" s="2"/>
      <c r="B73" s="2"/>
      <c r="C73" s="4"/>
      <c r="D73" s="2"/>
    </row>
    <row r="74" spans="1:4" ht="26.4" x14ac:dyDescent="0.3">
      <c r="A74" s="2"/>
      <c r="B74" s="2"/>
      <c r="C74" s="4" t="s">
        <v>147</v>
      </c>
      <c r="D74" s="2"/>
    </row>
    <row r="75" spans="1:4" x14ac:dyDescent="0.3">
      <c r="A75" s="2"/>
      <c r="B75" s="2"/>
      <c r="C75" s="4" t="s">
        <v>148</v>
      </c>
      <c r="D75" s="2"/>
    </row>
    <row r="76" spans="1:4" x14ac:dyDescent="0.3">
      <c r="A76" s="2"/>
      <c r="B76" s="2"/>
      <c r="C76" s="4"/>
      <c r="D76" s="2"/>
    </row>
    <row r="77" spans="1:4" ht="26.4" x14ac:dyDescent="0.3">
      <c r="A77" s="2"/>
      <c r="B77" s="2"/>
      <c r="C77" s="4" t="s">
        <v>149</v>
      </c>
      <c r="D77" s="2"/>
    </row>
    <row r="78" spans="1:4" x14ac:dyDescent="0.3">
      <c r="A78" s="2"/>
      <c r="B78" s="2"/>
      <c r="C78" s="4" t="s">
        <v>150</v>
      </c>
      <c r="D78" s="2"/>
    </row>
    <row r="79" spans="1:4" x14ac:dyDescent="0.3">
      <c r="A79" s="2"/>
      <c r="B79" s="2"/>
      <c r="C79" s="4"/>
      <c r="D79" s="2"/>
    </row>
    <row r="80" spans="1:4" x14ac:dyDescent="0.3">
      <c r="A80" s="2"/>
      <c r="B80" s="2"/>
      <c r="C80" s="4" t="s">
        <v>151</v>
      </c>
      <c r="D80" s="2"/>
    </row>
    <row r="81" spans="1:4" x14ac:dyDescent="0.3">
      <c r="A81" s="2"/>
      <c r="B81" s="2"/>
      <c r="C81" s="4" t="s">
        <v>152</v>
      </c>
      <c r="D81" s="2"/>
    </row>
    <row r="82" spans="1:4" x14ac:dyDescent="0.3">
      <c r="A82" s="2"/>
      <c r="B82" s="2"/>
      <c r="C82" s="4"/>
      <c r="D82" s="2"/>
    </row>
    <row r="83" spans="1:4" ht="26.4" x14ac:dyDescent="0.3">
      <c r="A83" s="2"/>
      <c r="B83" s="2"/>
      <c r="C83" s="4" t="s">
        <v>153</v>
      </c>
      <c r="D83" s="2"/>
    </row>
    <row r="84" spans="1:4" x14ac:dyDescent="0.3">
      <c r="A84" s="2"/>
      <c r="B84" s="2"/>
      <c r="C84" s="4" t="s">
        <v>154</v>
      </c>
      <c r="D84" s="2"/>
    </row>
    <row r="85" spans="1:4" x14ac:dyDescent="0.3">
      <c r="A85" s="2"/>
      <c r="B85" s="2"/>
      <c r="C85" s="4"/>
      <c r="D85" s="2"/>
    </row>
    <row r="86" spans="1:4" ht="26.4" x14ac:dyDescent="0.3">
      <c r="A86" s="2"/>
      <c r="B86" s="2"/>
      <c r="C86" s="4" t="s">
        <v>155</v>
      </c>
      <c r="D86" s="2"/>
    </row>
    <row r="87" spans="1:4" x14ac:dyDescent="0.3">
      <c r="A87" s="2"/>
      <c r="B87" s="2"/>
      <c r="C87" s="4" t="s">
        <v>156</v>
      </c>
      <c r="D87" s="2"/>
    </row>
    <row r="88" spans="1:4" x14ac:dyDescent="0.3">
      <c r="A88" s="2"/>
      <c r="B88" s="2"/>
      <c r="C88" s="4"/>
      <c r="D88" s="2"/>
    </row>
    <row r="89" spans="1:4" x14ac:dyDescent="0.3">
      <c r="A89" s="2"/>
      <c r="B89" s="2"/>
      <c r="C89" s="4" t="s">
        <v>157</v>
      </c>
      <c r="D89" s="2"/>
    </row>
    <row r="90" spans="1:4" x14ac:dyDescent="0.3">
      <c r="A90" s="2"/>
      <c r="B90" s="2"/>
      <c r="C90" s="29" t="s">
        <v>158</v>
      </c>
      <c r="D90" s="2"/>
    </row>
    <row r="91" spans="1:4" x14ac:dyDescent="0.3">
      <c r="A91" s="2"/>
      <c r="B91" s="2"/>
      <c r="C91" s="29" t="s">
        <v>159</v>
      </c>
      <c r="D91" s="2"/>
    </row>
    <row r="92" spans="1:4" x14ac:dyDescent="0.3">
      <c r="A92" s="2"/>
      <c r="B92" s="2"/>
      <c r="C92" s="29" t="s">
        <v>160</v>
      </c>
      <c r="D92" s="2"/>
    </row>
    <row r="93" spans="1:4" x14ac:dyDescent="0.3">
      <c r="A93" s="2"/>
      <c r="B93" s="2"/>
      <c r="C93" s="29" t="s">
        <v>161</v>
      </c>
      <c r="D93" s="2"/>
    </row>
    <row r="94" spans="1:4" x14ac:dyDescent="0.3">
      <c r="A94" s="2"/>
      <c r="B94" s="2"/>
      <c r="C94" s="30" t="s">
        <v>162</v>
      </c>
      <c r="D94" s="2"/>
    </row>
    <row r="95" spans="1:4" x14ac:dyDescent="0.3">
      <c r="A95" s="2"/>
      <c r="B95" s="2"/>
      <c r="C95" s="30" t="s">
        <v>163</v>
      </c>
      <c r="D95" s="2"/>
    </row>
    <row r="96" spans="1:4" x14ac:dyDescent="0.3">
      <c r="A96" s="2"/>
      <c r="B96" s="2"/>
      <c r="C96" s="2"/>
      <c r="D96" s="2"/>
    </row>
    <row r="97" spans="1:4" ht="15.6" x14ac:dyDescent="0.3">
      <c r="A97" s="2"/>
      <c r="B97" s="33" t="s">
        <v>164</v>
      </c>
      <c r="C97" s="33"/>
      <c r="D97" s="33"/>
    </row>
    <row r="98" spans="1:4" x14ac:dyDescent="0.3">
      <c r="A98" s="2"/>
      <c r="B98" s="2"/>
      <c r="C98" s="4" t="s">
        <v>165</v>
      </c>
      <c r="D98" s="2"/>
    </row>
    <row r="99" spans="1:4" x14ac:dyDescent="0.3">
      <c r="A99" s="2"/>
      <c r="B99" s="2"/>
      <c r="C99" s="4"/>
      <c r="D99" s="2"/>
    </row>
    <row r="100" spans="1:4" ht="26.4" x14ac:dyDescent="0.3">
      <c r="A100" s="2"/>
      <c r="B100" s="2"/>
      <c r="C100" s="4" t="s">
        <v>166</v>
      </c>
      <c r="D100" s="2"/>
    </row>
    <row r="101" spans="1:4" x14ac:dyDescent="0.3">
      <c r="A101" s="2"/>
      <c r="B101" s="2"/>
      <c r="C101" s="4" t="s">
        <v>167</v>
      </c>
      <c r="D101" s="2"/>
    </row>
    <row r="102" spans="1:4" x14ac:dyDescent="0.3">
      <c r="A102" s="2"/>
      <c r="B102" s="2"/>
      <c r="C102" s="4"/>
      <c r="D102" s="2"/>
    </row>
    <row r="103" spans="1:4" ht="26.4" x14ac:dyDescent="0.3">
      <c r="A103" s="2"/>
      <c r="B103" s="2"/>
      <c r="C103" s="4" t="s">
        <v>168</v>
      </c>
      <c r="D103" s="2"/>
    </row>
    <row r="104" spans="1:4" x14ac:dyDescent="0.3">
      <c r="A104" s="2"/>
      <c r="B104" s="2"/>
      <c r="C104" s="4" t="s">
        <v>169</v>
      </c>
      <c r="D104" s="2"/>
    </row>
    <row r="105" spans="1:4" x14ac:dyDescent="0.3">
      <c r="A105" s="2"/>
      <c r="B105" s="2"/>
      <c r="C105" s="4" t="s">
        <v>170</v>
      </c>
      <c r="D105" s="2"/>
    </row>
    <row r="106" spans="1:4" x14ac:dyDescent="0.3">
      <c r="A106" s="2"/>
      <c r="B106" s="2"/>
      <c r="C106" s="4"/>
      <c r="D106" s="2"/>
    </row>
    <row r="107" spans="1:4" x14ac:dyDescent="0.3">
      <c r="A107" s="2"/>
      <c r="B107" s="2"/>
      <c r="C107" s="4" t="s">
        <v>171</v>
      </c>
      <c r="D107" s="2"/>
    </row>
    <row r="108" spans="1:4" x14ac:dyDescent="0.3">
      <c r="A108" s="2"/>
      <c r="B108" s="2"/>
      <c r="C108" s="4"/>
      <c r="D108" s="2"/>
    </row>
    <row r="109" spans="1:4" ht="26.4" x14ac:dyDescent="0.3">
      <c r="A109" s="2"/>
      <c r="B109" s="2"/>
      <c r="C109" s="4" t="s">
        <v>172</v>
      </c>
      <c r="D109" s="2"/>
    </row>
    <row r="110" spans="1:4" x14ac:dyDescent="0.3">
      <c r="A110" s="2"/>
      <c r="B110" s="2"/>
      <c r="C110" s="4"/>
      <c r="D110" s="2"/>
    </row>
    <row r="111" spans="1:4" ht="26.4" x14ac:dyDescent="0.3">
      <c r="A111" s="2"/>
      <c r="B111" s="2"/>
      <c r="C111" s="4" t="s">
        <v>173</v>
      </c>
      <c r="D111" s="2"/>
    </row>
    <row r="112" spans="1:4" x14ac:dyDescent="0.3">
      <c r="A112" s="2"/>
      <c r="B112" s="2"/>
      <c r="C112" s="4" t="s">
        <v>174</v>
      </c>
      <c r="D112" s="2"/>
    </row>
    <row r="113" spans="1:4" x14ac:dyDescent="0.3">
      <c r="A113" s="2"/>
      <c r="B113" s="2"/>
      <c r="C113" s="4"/>
      <c r="D113" s="2"/>
    </row>
    <row r="114" spans="1:4" ht="26.4" x14ac:dyDescent="0.3">
      <c r="A114" s="2"/>
      <c r="B114" s="2"/>
      <c r="C114" s="4" t="s">
        <v>175</v>
      </c>
      <c r="D114" s="2"/>
    </row>
    <row r="115" spans="1:4" x14ac:dyDescent="0.3">
      <c r="A115" s="2"/>
      <c r="B115" s="2"/>
      <c r="C115" s="4" t="s">
        <v>176</v>
      </c>
      <c r="D115" s="2"/>
    </row>
    <row r="116" spans="1:4" x14ac:dyDescent="0.3">
      <c r="A116" s="2"/>
      <c r="B116" s="2"/>
      <c r="C116" s="4"/>
      <c r="D116" s="2"/>
    </row>
    <row r="117" spans="1:4" ht="26.4" x14ac:dyDescent="0.3">
      <c r="A117" s="2"/>
      <c r="B117" s="2"/>
      <c r="C117" s="4" t="s">
        <v>177</v>
      </c>
      <c r="D117" s="2"/>
    </row>
    <row r="118" spans="1:4" x14ac:dyDescent="0.3">
      <c r="A118" s="2"/>
      <c r="B118" s="2"/>
      <c r="C118" s="4" t="s">
        <v>178</v>
      </c>
      <c r="D118" s="2"/>
    </row>
    <row r="119" spans="1:4" x14ac:dyDescent="0.3">
      <c r="A119" s="2"/>
      <c r="B119" s="2"/>
      <c r="C119" s="2"/>
      <c r="D119" s="2"/>
    </row>
    <row r="120" spans="1:4" x14ac:dyDescent="0.3">
      <c r="A120" s="2"/>
      <c r="B120" s="2"/>
      <c r="C120" s="2"/>
      <c r="D120" s="2"/>
    </row>
  </sheetData>
  <mergeCells count="8">
    <mergeCell ref="B1:D1"/>
    <mergeCell ref="B64:D64"/>
    <mergeCell ref="B97:D97"/>
    <mergeCell ref="B2:D2"/>
    <mergeCell ref="B3:D3"/>
    <mergeCell ref="B5:D5"/>
    <mergeCell ref="B25:D25"/>
    <mergeCell ref="B45:D45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Scenario</vt:lpstr>
      <vt:lpstr>Census Data</vt:lpstr>
      <vt:lpstr>Site Score</vt:lpstr>
      <vt:lpstr>Your Turn</vt:lpstr>
      <vt:lpstr>Solution (Instructor)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Nithithanatchinnapat, Benyawarath</cp:lastModifiedBy>
  <cp:revision>2</cp:revision>
  <dcterms:created xsi:type="dcterms:W3CDTF">2026-03-21T19:53:29Z</dcterms:created>
  <dcterms:modified xsi:type="dcterms:W3CDTF">2026-03-22T22:52:42Z</dcterms:modified>
  <dc:language>en-US</dc:language>
</cp:coreProperties>
</file>